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時間帯別・年度別p３４からｐ48\"/>
    </mc:Choice>
  </mc:AlternateContent>
  <bookViews>
    <workbookView xWindow="240" yWindow="45" windowWidth="14895" windowHeight="8160"/>
  </bookViews>
  <sheets>
    <sheet name="48" sheetId="1" r:id="rId1"/>
  </sheets>
  <externalReferences>
    <externalReference r:id="rId2"/>
    <externalReference r:id="rId3"/>
  </externalReferences>
  <definedNames>
    <definedName name="_xlnm.Print_Area" localSheetId="0">'48'!$A$1:$O$37</definedName>
  </definedNames>
  <calcPr calcId="152511"/>
</workbook>
</file>

<file path=xl/calcChain.xml><?xml version="1.0" encoding="utf-8"?>
<calcChain xmlns="http://schemas.openxmlformats.org/spreadsheetml/2006/main">
  <c r="D37" i="1" l="1"/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1" i="1"/>
  <c r="E22" i="1"/>
  <c r="E23" i="1"/>
  <c r="E24" i="1"/>
  <c r="E26" i="1"/>
  <c r="E27" i="1"/>
  <c r="E28" i="1"/>
  <c r="E29" i="1"/>
  <c r="E30" i="1"/>
  <c r="E31" i="1"/>
  <c r="E32" i="1"/>
  <c r="E33" i="1"/>
  <c r="E34" i="1"/>
  <c r="E35" i="1"/>
  <c r="E36" i="1"/>
  <c r="E5" i="1"/>
  <c r="V37" i="1"/>
  <c r="G21" i="1" l="1"/>
  <c r="F37" i="1" l="1"/>
  <c r="G36" i="1"/>
  <c r="G35" i="1"/>
  <c r="G34" i="1"/>
  <c r="G33" i="1"/>
  <c r="G32" i="1"/>
  <c r="G31" i="1"/>
  <c r="G30" i="1"/>
  <c r="G29" i="1"/>
  <c r="G28" i="1"/>
  <c r="G27" i="1"/>
  <c r="G26" i="1"/>
  <c r="G24" i="1"/>
  <c r="G23" i="1"/>
  <c r="G22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H37" i="1" l="1"/>
  <c r="I36" i="1"/>
  <c r="I35" i="1"/>
  <c r="I34" i="1"/>
  <c r="I33" i="1"/>
  <c r="I32" i="1"/>
  <c r="I31" i="1"/>
  <c r="I30" i="1"/>
  <c r="I29" i="1"/>
  <c r="I28" i="1"/>
  <c r="I27" i="1"/>
  <c r="I26" i="1"/>
  <c r="I24" i="1"/>
  <c r="I23" i="1"/>
  <c r="I22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J37" i="1"/>
  <c r="K36" i="1"/>
  <c r="K35" i="1"/>
  <c r="K34" i="1"/>
  <c r="K33" i="1"/>
  <c r="K32" i="1"/>
  <c r="K31" i="1"/>
  <c r="K30" i="1"/>
  <c r="K29" i="1"/>
  <c r="K28" i="1"/>
  <c r="K27" i="1"/>
  <c r="K26" i="1"/>
  <c r="K24" i="1"/>
  <c r="K23" i="1"/>
  <c r="K22" i="1"/>
  <c r="K21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B10" i="1"/>
  <c r="M4" i="1"/>
  <c r="K4" i="1" s="1"/>
  <c r="I4" i="1" s="1"/>
  <c r="G4" i="1" s="1"/>
  <c r="L4" i="1"/>
  <c r="J4" i="1" s="1"/>
  <c r="H4" i="1" s="1"/>
  <c r="F4" i="1" s="1"/>
  <c r="B36" i="1"/>
  <c r="B35" i="1"/>
  <c r="B34" i="1"/>
  <c r="B33" i="1"/>
  <c r="B32" i="1"/>
  <c r="B31" i="1"/>
  <c r="B30" i="1"/>
  <c r="B29" i="1"/>
  <c r="B28" i="1"/>
  <c r="B27" i="1"/>
  <c r="B26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9" i="1"/>
  <c r="B8" i="1"/>
  <c r="B7" i="1"/>
  <c r="B6" i="1"/>
  <c r="B5" i="1"/>
  <c r="L37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1" i="1"/>
  <c r="M22" i="1"/>
  <c r="M23" i="1"/>
  <c r="M24" i="1"/>
  <c r="M26" i="1"/>
  <c r="M27" i="1"/>
  <c r="M28" i="1"/>
  <c r="M29" i="1"/>
  <c r="M30" i="1"/>
  <c r="M31" i="1"/>
  <c r="M32" i="1"/>
  <c r="M33" i="1"/>
  <c r="M34" i="1"/>
  <c r="M35" i="1"/>
  <c r="M36" i="1"/>
  <c r="M5" i="1"/>
  <c r="N37" i="1"/>
  <c r="O36" i="1"/>
  <c r="O35" i="1"/>
  <c r="O34" i="1"/>
  <c r="O33" i="1"/>
  <c r="O32" i="1"/>
  <c r="O31" i="1"/>
  <c r="O30" i="1"/>
  <c r="O29" i="1"/>
  <c r="O28" i="1"/>
  <c r="O27" i="1"/>
  <c r="O26" i="1"/>
  <c r="O24" i="1"/>
  <c r="O23" i="1"/>
  <c r="O22" i="1"/>
  <c r="O21" i="1"/>
  <c r="O19" i="1"/>
  <c r="O18" i="1"/>
  <c r="O17" i="1"/>
  <c r="O15" i="1"/>
  <c r="O14" i="1"/>
  <c r="O13" i="1"/>
  <c r="O12" i="1"/>
  <c r="O11" i="1"/>
  <c r="O10" i="1"/>
  <c r="O9" i="1"/>
  <c r="O8" i="1"/>
  <c r="O7" i="1"/>
  <c r="O6" i="1"/>
  <c r="O5" i="1"/>
  <c r="T37" i="1"/>
  <c r="R37" i="1"/>
  <c r="P37" i="1"/>
  <c r="U36" i="1"/>
  <c r="S36" i="1"/>
  <c r="Q36" i="1"/>
  <c r="U35" i="1"/>
  <c r="S35" i="1"/>
  <c r="Q35" i="1"/>
  <c r="U34" i="1"/>
  <c r="S34" i="1"/>
  <c r="Q34" i="1"/>
  <c r="U33" i="1"/>
  <c r="S33" i="1"/>
  <c r="Q33" i="1"/>
  <c r="U32" i="1"/>
  <c r="S32" i="1"/>
  <c r="Q32" i="1"/>
  <c r="U31" i="1"/>
  <c r="S31" i="1"/>
  <c r="Q31" i="1"/>
  <c r="U30" i="1"/>
  <c r="S30" i="1"/>
  <c r="Q30" i="1"/>
  <c r="U29" i="1"/>
  <c r="S29" i="1"/>
  <c r="Q29" i="1"/>
  <c r="U28" i="1"/>
  <c r="S28" i="1"/>
  <c r="Q28" i="1"/>
  <c r="U27" i="1"/>
  <c r="S27" i="1"/>
  <c r="Q27" i="1"/>
  <c r="U26" i="1"/>
  <c r="S26" i="1"/>
  <c r="Q26" i="1"/>
  <c r="U24" i="1"/>
  <c r="S24" i="1"/>
  <c r="Q24" i="1"/>
  <c r="U23" i="1"/>
  <c r="S23" i="1"/>
  <c r="Q23" i="1"/>
  <c r="U22" i="1"/>
  <c r="S22" i="1"/>
  <c r="Q22" i="1"/>
  <c r="S21" i="1"/>
  <c r="Q21" i="1"/>
  <c r="U19" i="1"/>
  <c r="S19" i="1"/>
  <c r="Q19" i="1"/>
  <c r="U18" i="1"/>
  <c r="S18" i="1"/>
  <c r="Q18" i="1"/>
  <c r="U17" i="1"/>
  <c r="S17" i="1"/>
  <c r="Q17" i="1"/>
  <c r="U16" i="1"/>
  <c r="S16" i="1"/>
  <c r="U15" i="1"/>
  <c r="S15" i="1"/>
  <c r="Q15" i="1"/>
  <c r="U14" i="1"/>
  <c r="S14" i="1"/>
  <c r="Q14" i="1"/>
  <c r="U13" i="1"/>
  <c r="S13" i="1"/>
  <c r="Q13" i="1"/>
  <c r="U12" i="1"/>
  <c r="S12" i="1"/>
  <c r="Q12" i="1"/>
  <c r="U11" i="1"/>
  <c r="S11" i="1"/>
  <c r="Q11" i="1"/>
  <c r="U10" i="1"/>
  <c r="S10" i="1"/>
  <c r="Q10" i="1"/>
  <c r="U9" i="1"/>
  <c r="S9" i="1"/>
  <c r="Q9" i="1"/>
  <c r="U8" i="1"/>
  <c r="S8" i="1"/>
  <c r="Q8" i="1"/>
  <c r="U7" i="1"/>
  <c r="S7" i="1"/>
  <c r="Q7" i="1"/>
  <c r="U6" i="1"/>
  <c r="S6" i="1"/>
  <c r="Q6" i="1"/>
  <c r="U5" i="1"/>
  <c r="S5" i="1"/>
  <c r="Q5" i="1"/>
</calcChain>
</file>

<file path=xl/sharedStrings.xml><?xml version="1.0" encoding="utf-8"?>
<sst xmlns="http://schemas.openxmlformats.org/spreadsheetml/2006/main" count="87" uniqueCount="59">
  <si>
    <t>７.　バス（年度別）</t>
    <rPh sb="6" eb="8">
      <t>ネンド</t>
    </rPh>
    <rPh sb="8" eb="9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</si>
  <si>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</si>
  <si>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</si>
  <si>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</si>
  <si>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</si>
  <si>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</si>
  <si>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</si>
  <si>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</si>
  <si>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</si>
  <si>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</si>
  <si>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>（前年比）</t>
    <rPh sb="1" eb="3">
      <t>ゼンネン</t>
    </rPh>
    <rPh sb="3" eb="4">
      <t>ヒ</t>
    </rPh>
    <phoneticPr fontId="3"/>
  </si>
  <si>
    <t>瀬上←→境田</t>
  </si>
  <si>
    <t>神明町←→下地町</t>
  </si>
  <si>
    <t>旭橋←→下条</t>
  </si>
  <si>
    <t>東田←→牛川</t>
  </si>
  <si>
    <t>八町通り←→多米</t>
  </si>
  <si>
    <t>八町通り→二川町</t>
    <phoneticPr fontId="8"/>
  </si>
  <si>
    <t>向山町←→向山大池町</t>
  </si>
  <si>
    <t>小池←→南栄町</t>
  </si>
  <si>
    <t>駅←→大崎町</t>
  </si>
  <si>
    <t>守下←→前芝</t>
  </si>
  <si>
    <t>駅←→下地町</t>
  </si>
  <si>
    <t>駅←→神明町</t>
  </si>
  <si>
    <t>駅←→豊橋郵便局</t>
    <phoneticPr fontId="8"/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</si>
  <si>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</si>
  <si>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高洲町←→新栄町</t>
  </si>
  <si>
    <t>16-1</t>
    <phoneticPr fontId="3"/>
  </si>
  <si>
    <t>広小路町←→ココニコ</t>
    <phoneticPr fontId="3"/>
  </si>
  <si>
    <t>－</t>
    <phoneticPr fontId="3"/>
  </si>
  <si>
    <t>-</t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</si>
  <si>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</si>
  <si>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</si>
  <si>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</si>
  <si>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松葉公園←→札木通り</t>
  </si>
  <si>
    <t>東脇←→往完町</t>
    <rPh sb="0" eb="1">
      <t>ヒガシ</t>
    </rPh>
    <rPh sb="1" eb="2">
      <t>ワキ</t>
    </rPh>
    <phoneticPr fontId="3"/>
  </si>
  <si>
    <t>花園通り←→魚町通り</t>
  </si>
  <si>
    <t>-</t>
    <phoneticPr fontId="3"/>
  </si>
  <si>
    <t>神明町←→吉田大橋</t>
  </si>
  <si>
    <t>瀬上←→東八町</t>
  </si>
  <si>
    <t>井原町←→豊岡町</t>
  </si>
  <si>
    <t>駅←→大池</t>
  </si>
  <si>
    <t>前田南町←→前田町</t>
  </si>
  <si>
    <t>小田原町←→羽根井</t>
  </si>
  <si>
    <t>大橋通り←→牟呂</t>
  </si>
  <si>
    <t>小坂井←→下地</t>
  </si>
  <si>
    <t>菰口町←→中郷町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</si>
  <si>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</si>
  <si>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</si>
  <si>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</si>
  <si>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-</t>
    <phoneticPr fontId="3"/>
  </si>
  <si>
    <t>-</t>
    <phoneticPr fontId="3"/>
  </si>
  <si>
    <t>平成２５年</t>
    <rPh sb="0" eb="2">
      <t>ヘイセイ</t>
    </rPh>
    <rPh sb="4" eb="5">
      <t>ネン</t>
    </rPh>
    <phoneticPr fontId="3"/>
  </si>
  <si>
    <t>平成２７年</t>
    <rPh sb="0" eb="2">
      <t>ヘイセイ</t>
    </rPh>
    <rPh sb="4" eb="5">
      <t>ネン</t>
    </rPh>
    <phoneticPr fontId="3"/>
  </si>
  <si>
    <t>平成２６年</t>
    <rPh sb="0" eb="2">
      <t>ヘイセイ</t>
    </rPh>
    <rPh sb="4" eb="5">
      <t>ネン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</si>
  <si>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</si>
  <si>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</si>
  <si>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>　花園通り（旧　Ｐｌａｚａ　Ａ前）</t>
  </si>
  <si>
    <t>平成２３年</t>
    <rPh sb="0" eb="2">
      <t>ヘイセイ</t>
    </rPh>
    <rPh sb="4" eb="5">
      <t>ネン</t>
    </rPh>
    <phoneticPr fontId="3"/>
  </si>
  <si>
    <t>平成２８年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</si>
</sst>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_);[Red]\(0\)"/>
    <numFmt numFmtId="177" formatCode="#,##0.0;[Red]\-#,##0.0"/>
    <numFmt numFmtId="178" formatCode="#,##0_ "/>
    <numFmt numFmtId="179" formatCode="#,##0_);[Red]\(#,##0\)"/>
    <numFmt numFmtId="180" formatCode="0.0_ "/>
    <numFmt numFmtId="181" formatCode="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 shrinkToFit="1"/>
    </xf>
    <xf numFmtId="176" fontId="7" fillId="0" borderId="8" xfId="0" applyNumberFormat="1" applyFont="1" applyBorder="1" applyAlignment="1" applyProtection="1">
      <alignment horizontal="right" vertical="center"/>
    </xf>
    <xf numFmtId="177" fontId="7" fillId="0" borderId="10" xfId="1" applyNumberFormat="1" applyFont="1" applyBorder="1" applyAlignment="1" applyProtection="1">
      <alignment horizontal="right" vertical="center"/>
    </xf>
    <xf numFmtId="178" fontId="0" fillId="0" borderId="8" xfId="0" applyNumberFormat="1" applyBorder="1">
      <alignment vertical="center"/>
    </xf>
    <xf numFmtId="177" fontId="0" fillId="0" borderId="9" xfId="1" applyNumberFormat="1" applyFont="1" applyBorder="1">
      <alignment vertical="center"/>
    </xf>
    <xf numFmtId="0" fontId="5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 shrinkToFit="1"/>
    </xf>
    <xf numFmtId="176" fontId="7" fillId="0" borderId="11" xfId="0" applyNumberFormat="1" applyFont="1" applyBorder="1" applyAlignment="1" applyProtection="1">
      <alignment horizontal="right" vertical="center"/>
    </xf>
    <xf numFmtId="177" fontId="7" fillId="0" borderId="13" xfId="1" applyNumberFormat="1" applyFont="1" applyBorder="1" applyAlignment="1" applyProtection="1">
      <alignment horizontal="right" vertical="center"/>
    </xf>
    <xf numFmtId="178" fontId="0" fillId="0" borderId="11" xfId="0" applyNumberFormat="1" applyBorder="1">
      <alignment vertical="center"/>
    </xf>
    <xf numFmtId="177" fontId="0" fillId="0" borderId="12" xfId="1" applyNumberFormat="1" applyFont="1" applyBorder="1">
      <alignment vertical="center"/>
    </xf>
    <xf numFmtId="0" fontId="6" fillId="0" borderId="12" xfId="0" applyFont="1" applyBorder="1" applyAlignment="1" applyProtection="1">
      <alignment horizontal="left" vertical="center" shrinkToFit="1"/>
    </xf>
    <xf numFmtId="176" fontId="5" fillId="0" borderId="11" xfId="0" quotePrefix="1" applyNumberFormat="1" applyFont="1" applyBorder="1" applyAlignment="1" applyProtection="1">
      <alignment horizontal="center" vertical="center"/>
      <protection locked="0"/>
    </xf>
    <xf numFmtId="177" fontId="0" fillId="0" borderId="12" xfId="1" applyNumberFormat="1" applyFont="1" applyBorder="1" applyAlignment="1">
      <alignment horizontal="right" vertical="center"/>
    </xf>
    <xf numFmtId="0" fontId="5" fillId="0" borderId="11" xfId="0" quotePrefix="1" applyFont="1" applyBorder="1" applyAlignment="1" applyProtection="1">
      <alignment horizontal="center" vertical="center"/>
      <protection locked="0"/>
    </xf>
    <xf numFmtId="0" fontId="5" fillId="0" borderId="11" xfId="0" applyNumberFormat="1" applyFont="1" applyBorder="1" applyAlignment="1" applyProtection="1">
      <alignment horizontal="center" vertical="center"/>
      <protection locked="0"/>
    </xf>
    <xf numFmtId="177" fontId="7" fillId="0" borderId="13" xfId="1" applyNumberFormat="1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vertical="center" shrinkToFit="1"/>
    </xf>
    <xf numFmtId="176" fontId="7" fillId="0" borderId="14" xfId="0" applyNumberFormat="1" applyFont="1" applyBorder="1" applyAlignment="1" applyProtection="1">
      <alignment horizontal="right" vertical="center"/>
    </xf>
    <xf numFmtId="177" fontId="7" fillId="0" borderId="16" xfId="1" applyNumberFormat="1" applyFont="1" applyBorder="1" applyAlignment="1" applyProtection="1">
      <alignment horizontal="right" vertical="center"/>
    </xf>
    <xf numFmtId="178" fontId="0" fillId="0" borderId="14" xfId="0" applyNumberFormat="1" applyBorder="1">
      <alignment vertical="center"/>
    </xf>
    <xf numFmtId="177" fontId="0" fillId="0" borderId="15" xfId="1" applyNumberFormat="1" applyFont="1" applyBorder="1">
      <alignment vertical="center"/>
    </xf>
    <xf numFmtId="0" fontId="9" fillId="0" borderId="17" xfId="0" applyFont="1" applyBorder="1" applyAlignment="1">
      <alignment horizontal="center" vertical="center"/>
    </xf>
    <xf numFmtId="179" fontId="10" fillId="0" borderId="18" xfId="1" applyNumberFormat="1" applyFont="1" applyBorder="1" applyAlignment="1">
      <alignment horizontal="right" vertical="center"/>
    </xf>
    <xf numFmtId="0" fontId="10" fillId="0" borderId="19" xfId="0" applyFont="1" applyBorder="1" applyAlignment="1">
      <alignment horizontal="center" vertical="center"/>
    </xf>
    <xf numFmtId="178" fontId="9" fillId="0" borderId="18" xfId="0" applyNumberFormat="1" applyFont="1" applyBorder="1" applyAlignment="1">
      <alignment horizontal="right" vertical="center"/>
    </xf>
    <xf numFmtId="177" fontId="9" fillId="0" borderId="20" xfId="1" applyNumberFormat="1" applyFont="1" applyBorder="1" applyAlignment="1">
      <alignment horizontal="right" vertical="center"/>
    </xf>
    <xf numFmtId="0" fontId="9" fillId="0" borderId="0" xfId="0" applyFont="1">
      <alignment vertical="center"/>
    </xf>
    <xf numFmtId="57" fontId="0" fillId="0" borderId="0" xfId="0" applyNumberFormat="1" applyAlignment="1"/>
    <xf numFmtId="0" fontId="4" fillId="0" borderId="25" xfId="0" applyFont="1" applyBorder="1" applyAlignment="1">
      <alignment horizontal="center" vertical="center"/>
    </xf>
    <xf numFmtId="177" fontId="7" fillId="0" borderId="9" xfId="1" applyNumberFormat="1" applyFont="1" applyBorder="1" applyAlignment="1" applyProtection="1">
      <alignment horizontal="right" vertical="center"/>
    </xf>
    <xf numFmtId="177" fontId="7" fillId="0" borderId="12" xfId="1" applyNumberFormat="1" applyFont="1" applyBorder="1" applyAlignment="1" applyProtection="1">
      <alignment horizontal="right" vertical="center"/>
    </xf>
    <xf numFmtId="177" fontId="7" fillId="0" borderId="12" xfId="1" applyNumberFormat="1" applyFont="1" applyBorder="1" applyAlignment="1" applyProtection="1">
      <alignment horizontal="center" vertical="center"/>
    </xf>
    <xf numFmtId="177" fontId="7" fillId="0" borderId="15" xfId="1" applyNumberFormat="1" applyFont="1" applyBorder="1" applyAlignment="1" applyProtection="1">
      <alignment horizontal="right" vertical="center"/>
    </xf>
    <xf numFmtId="177" fontId="10" fillId="0" borderId="20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6" fillId="0" borderId="22" xfId="0" applyFont="1" applyBorder="1" applyAlignment="1" applyProtection="1">
      <alignment horizontal="center" vertical="center" shrinkToFit="1"/>
    </xf>
    <xf numFmtId="0" fontId="6" fillId="0" borderId="23" xfId="0" applyFont="1" applyBorder="1" applyAlignment="1" applyProtection="1">
      <alignment horizontal="center" vertical="center" shrinkToFit="1"/>
    </xf>
    <xf numFmtId="0" fontId="6" fillId="0" borderId="32" xfId="0" applyFont="1" applyBorder="1" applyAlignment="1" applyProtection="1">
      <alignment horizontal="center" vertical="center" shrinkToFit="1"/>
    </xf>
    <xf numFmtId="0" fontId="4" fillId="0" borderId="3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0" fillId="0" borderId="0" xfId="1" applyFont="1">
      <alignment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0" fillId="0" borderId="26" xfId="0" applyBorder="1" applyAlignment="1">
      <alignment horizontal="distributed" vertical="center" indent="1"/>
    </xf>
    <xf numFmtId="0" fontId="0" fillId="0" borderId="29" xfId="0" applyBorder="1" applyAlignment="1">
      <alignment horizontal="distributed" vertical="center" indent="1"/>
    </xf>
    <xf numFmtId="0" fontId="0" fillId="0" borderId="21" xfId="0" applyBorder="1" applyAlignment="1">
      <alignment horizontal="center" vertical="center"/>
    </xf>
    <xf numFmtId="0" fontId="0" fillId="0" borderId="3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80" fontId="6" fillId="0" borderId="35" xfId="0" applyNumberFormat="1" applyFont="1" applyBorder="1" applyAlignment="1" applyProtection="1">
      <alignment horizontal="right" vertical="center" shrinkToFit="1"/>
    </xf>
    <xf numFmtId="180" fontId="6" fillId="0" borderId="9" xfId="0" applyNumberFormat="1" applyFont="1" applyBorder="1" applyAlignment="1" applyProtection="1">
      <alignment horizontal="right" vertical="center" shrinkToFit="1"/>
    </xf>
    <xf numFmtId="180" fontId="6" fillId="0" borderId="9" xfId="0" applyNumberFormat="1" applyFont="1" applyBorder="1" applyAlignment="1" applyProtection="1">
      <alignment horizontal="right" shrinkToFit="1"/>
    </xf>
    <xf numFmtId="180" fontId="6" fillId="0" borderId="12" xfId="0" applyNumberFormat="1" applyFont="1" applyBorder="1" applyAlignment="1" applyProtection="1">
      <alignment horizontal="right" vertical="center" shrinkToFit="1"/>
    </xf>
    <xf numFmtId="0" fontId="6" fillId="0" borderId="23" xfId="0" applyFont="1" applyBorder="1" applyAlignment="1" applyProtection="1">
      <alignment horizontal="right" vertical="center" shrinkToFit="1"/>
    </xf>
    <xf numFmtId="0" fontId="6" fillId="0" borderId="3" xfId="0" applyFont="1" applyBorder="1" applyAlignment="1" applyProtection="1">
      <alignment horizontal="right" vertical="center" shrinkToFit="1"/>
    </xf>
    <xf numFmtId="181" fontId="6" fillId="0" borderId="37" xfId="0" applyNumberFormat="1" applyFont="1" applyBorder="1" applyAlignment="1" applyProtection="1">
      <alignment horizontal="right" vertical="center" shrinkToFit="1"/>
    </xf>
    <xf numFmtId="0" fontId="6" fillId="0" borderId="22" xfId="0" applyFont="1" applyBorder="1" applyAlignment="1" applyProtection="1">
      <alignment horizontal="right" vertical="center" shrinkToFit="1"/>
    </xf>
    <xf numFmtId="176" fontId="6" fillId="0" borderId="8" xfId="0" applyNumberFormat="1" applyFont="1" applyBorder="1" applyAlignment="1" applyProtection="1">
      <alignment horizontal="right" vertical="center"/>
    </xf>
    <xf numFmtId="177" fontId="6" fillId="0" borderId="10" xfId="1" applyNumberFormat="1" applyFont="1" applyBorder="1" applyAlignment="1" applyProtection="1">
      <alignment horizontal="right" vertical="center"/>
    </xf>
    <xf numFmtId="177" fontId="6" fillId="0" borderId="9" xfId="1" applyNumberFormat="1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 shrinkToFit="1"/>
    </xf>
    <xf numFmtId="181" fontId="6" fillId="0" borderId="36" xfId="0" applyNumberFormat="1" applyFont="1" applyBorder="1" applyAlignment="1" applyProtection="1">
      <alignment horizontal="right" vertical="center" shrinkToFit="1"/>
    </xf>
    <xf numFmtId="176" fontId="6" fillId="0" borderId="11" xfId="0" applyNumberFormat="1" applyFont="1" applyBorder="1" applyAlignment="1" applyProtection="1">
      <alignment horizontal="right" vertical="center"/>
    </xf>
    <xf numFmtId="177" fontId="6" fillId="0" borderId="13" xfId="1" applyNumberFormat="1" applyFont="1" applyBorder="1" applyAlignment="1" applyProtection="1">
      <alignment horizontal="right" vertical="center"/>
    </xf>
    <xf numFmtId="177" fontId="6" fillId="0" borderId="12" xfId="1" applyNumberFormat="1" applyFont="1" applyBorder="1" applyAlignment="1" applyProtection="1">
      <alignment horizontal="right" vertical="center"/>
    </xf>
    <xf numFmtId="181" fontId="6" fillId="0" borderId="12" xfId="0" applyNumberFormat="1" applyFont="1" applyBorder="1" applyAlignment="1" applyProtection="1">
      <alignment horizontal="right" vertical="center" shrinkToFit="1"/>
    </xf>
    <xf numFmtId="181" fontId="6" fillId="0" borderId="34" xfId="0" applyNumberFormat="1" applyFont="1" applyBorder="1" applyAlignment="1" applyProtection="1">
      <alignment horizontal="right" vertical="center" shrinkToFit="1"/>
    </xf>
    <xf numFmtId="181" fontId="6" fillId="0" borderId="15" xfId="0" applyNumberFormat="1" applyFont="1" applyBorder="1" applyAlignment="1" applyProtection="1">
      <alignment horizontal="right" vertical="center" shrinkToFit="1"/>
    </xf>
    <xf numFmtId="0" fontId="6" fillId="0" borderId="30" xfId="0" applyFont="1" applyBorder="1" applyAlignment="1" applyProtection="1">
      <alignment horizontal="right" vertical="center" shrinkToFit="1"/>
    </xf>
    <xf numFmtId="181" fontId="6" fillId="0" borderId="7" xfId="0" applyNumberFormat="1" applyFont="1" applyBorder="1" applyAlignment="1" applyProtection="1">
      <alignment horizontal="right" vertical="center" shrinkToFit="1"/>
    </xf>
    <xf numFmtId="176" fontId="6" fillId="0" borderId="14" xfId="0" applyNumberFormat="1" applyFont="1" applyBorder="1" applyAlignment="1" applyProtection="1">
      <alignment horizontal="right" vertical="center"/>
    </xf>
    <xf numFmtId="177" fontId="6" fillId="0" borderId="16" xfId="1" applyNumberFormat="1" applyFont="1" applyBorder="1" applyAlignment="1" applyProtection="1">
      <alignment horizontal="right" vertical="center"/>
    </xf>
    <xf numFmtId="177" fontId="6" fillId="0" borderId="15" xfId="1" applyNumberFormat="1" applyFont="1" applyBorder="1" applyAlignment="1" applyProtection="1">
      <alignment horizontal="right" vertical="center"/>
    </xf>
    <xf numFmtId="38" fontId="9" fillId="0" borderId="24" xfId="1" applyFont="1" applyBorder="1" applyAlignment="1">
      <alignment horizontal="right" vertical="center"/>
    </xf>
    <xf numFmtId="0" fontId="9" fillId="0" borderId="17" xfId="0" applyFont="1" applyBorder="1" applyAlignment="1">
      <alignment horizontal="right" vertical="center"/>
    </xf>
    <xf numFmtId="0" fontId="9" fillId="0" borderId="20" xfId="0" applyFont="1" applyBorder="1" applyAlignment="1">
      <alignment horizontal="right" vertical="center"/>
    </xf>
    <xf numFmtId="0" fontId="10" fillId="0" borderId="19" xfId="0" applyFont="1" applyBorder="1" applyAlignment="1">
      <alignment horizontal="right" vertical="center"/>
    </xf>
    <xf numFmtId="0" fontId="10" fillId="0" borderId="20" xfId="0" applyFont="1" applyBorder="1" applyAlignment="1">
      <alignment horizontal="right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10">
          <cell r="B10" t="str">
            <v xml:space="preserve">  伝 馬 町 （豊川信用金庫　三ノ輪支店）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\\aichi-tea\hirobaT\&#24179;&#25104;&#65298;&#65299;&#24180;&#24230;\H23&#20132;&#36890;&#37327;&#35519;&#26619;\H22&#20874;&#23376;(&#21360;&#21047;)\p47&#12496;&#12473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8"/>
  <sheetViews>
    <sheetView tabSelected="1" view="pageBreakPreview" topLeftCell="C4" zoomScale="80" zoomScaleNormal="60" zoomScaleSheetLayoutView="80" workbookViewId="0">
      <selection activeCell="E5" sqref="E5"/>
    </sheetView>
  </sheetViews>
  <sheetFormatPr defaultRowHeight="13.5" x14ac:dyDescent="0.15"/>
  <cols>
    <col min="1" max="1" width="9.625" customWidth="1"/>
    <col min="2" max="2" width="57.875" customWidth="1"/>
    <col min="3" max="3" width="33.125" customWidth="1"/>
    <col min="4" max="7" width="12.25" customWidth="1"/>
    <col min="8" max="9" width="12.75" customWidth="1"/>
    <col min="10" max="19" width="12.625" customWidth="1"/>
  </cols>
  <sheetData>
    <row r="1" spans="1:23" ht="30" customHeight="1" x14ac:dyDescent="0.15">
      <c r="A1" s="1" t="s">
        <v>0</v>
      </c>
      <c r="O1" s="36"/>
      <c r="Q1" s="36"/>
      <c r="S1" s="36"/>
      <c r="U1" s="36"/>
    </row>
    <row r="2" spans="1:23" ht="6.75" customHeight="1" thickBot="1" x14ac:dyDescent="0.2"/>
    <row r="3" spans="1:23" ht="24" customHeight="1" x14ac:dyDescent="0.15">
      <c r="A3" s="2" t="s">
        <v>1</v>
      </c>
      <c r="B3" s="59" t="s">
        <v>1</v>
      </c>
      <c r="C3" s="61" t="s">
        <v>2</v>
      </c>
      <c r="D3" s="54" t="s">
        <v>58</v>
      </c>
      <c r="E3" s="55"/>
      <c r="F3" s="64" t="s">
        <v>52</v>
      </c>
      <c r="G3" s="63"/>
      <c r="H3" s="61" t="s">
        <v>53</v>
      </c>
      <c r="I3" s="63"/>
      <c r="J3" s="61" t="s">
        <v>51</v>
      </c>
      <c r="K3" s="63"/>
      <c r="L3" s="61" t="s">
        <v>48</v>
      </c>
      <c r="M3" s="63"/>
      <c r="N3" s="56" t="s">
        <v>57</v>
      </c>
      <c r="O3" s="57"/>
      <c r="P3" s="56" t="s">
        <v>3</v>
      </c>
      <c r="Q3" s="57"/>
      <c r="R3" s="56" t="s">
        <v>4</v>
      </c>
      <c r="S3" s="57"/>
      <c r="T3" s="56" t="s">
        <v>5</v>
      </c>
      <c r="U3" s="57"/>
      <c r="V3" s="52" t="s">
        <v>6</v>
      </c>
      <c r="W3" s="53"/>
    </row>
    <row r="4" spans="1:23" ht="24" customHeight="1" thickBot="1" x14ac:dyDescent="0.2">
      <c r="A4" s="3" t="s">
        <v>7</v>
      </c>
      <c r="B4" s="60"/>
      <c r="C4" s="62"/>
      <c r="D4" s="50" t="s">
        <v>54</v>
      </c>
      <c r="E4" s="44" t="s">
        <v>55</v>
      </c>
      <c r="F4" s="49" t="str">
        <f t="shared" ref="F4" si="0">H4</f>
        <v>合計</v>
      </c>
      <c r="G4" s="37" t="str">
        <f t="shared" ref="G4" si="1">I4</f>
        <v>（前年比）</v>
      </c>
      <c r="H4" s="4" t="str">
        <f t="shared" ref="H4:M4" si="2">J4</f>
        <v>合計</v>
      </c>
      <c r="I4" s="37" t="str">
        <f t="shared" si="2"/>
        <v>（前年比）</v>
      </c>
      <c r="J4" s="4" t="str">
        <f t="shared" si="2"/>
        <v>合計</v>
      </c>
      <c r="K4" s="37" t="str">
        <f t="shared" si="2"/>
        <v>（前年比）</v>
      </c>
      <c r="L4" s="45" t="str">
        <f t="shared" si="2"/>
        <v>合計</v>
      </c>
      <c r="M4" s="5" t="str">
        <f t="shared" si="2"/>
        <v>（前年比）</v>
      </c>
      <c r="N4" s="43" t="s">
        <v>8</v>
      </c>
      <c r="O4" s="44" t="s">
        <v>9</v>
      </c>
      <c r="P4" s="43" t="s">
        <v>8</v>
      </c>
      <c r="Q4" s="44" t="s">
        <v>9</v>
      </c>
      <c r="R4" s="43" t="s">
        <v>8</v>
      </c>
      <c r="S4" s="44" t="s">
        <v>9</v>
      </c>
      <c r="T4" s="43" t="s">
        <v>8</v>
      </c>
      <c r="U4" s="44" t="s">
        <v>9</v>
      </c>
      <c r="V4" s="4" t="s">
        <v>8</v>
      </c>
      <c r="W4" s="5" t="s">
        <v>10</v>
      </c>
    </row>
    <row r="5" spans="1:23" ht="25.5" customHeight="1" x14ac:dyDescent="0.15">
      <c r="A5" s="6">
        <v>1</v>
      </c>
      <c r="B5" s="7" t="str">
        <f>[1]歩行者男年度別!B5</f>
        <v xml:space="preserve">  元 下 地(商工信用前）</v>
      </c>
      <c r="C5" s="46" t="s">
        <v>11</v>
      </c>
      <c r="D5" s="70">
        <v>76</v>
      </c>
      <c r="E5" s="71">
        <f>D5/F5</f>
        <v>0.89411764705882357</v>
      </c>
      <c r="F5" s="70">
        <v>85</v>
      </c>
      <c r="G5" s="66">
        <f>F5/H5</f>
        <v>0.70833333333333337</v>
      </c>
      <c r="H5" s="72">
        <v>120</v>
      </c>
      <c r="I5" s="66">
        <f>H5/J5</f>
        <v>1.6</v>
      </c>
      <c r="J5" s="72">
        <v>75</v>
      </c>
      <c r="K5" s="66">
        <f>J5/L5</f>
        <v>0.65217391304347827</v>
      </c>
      <c r="L5" s="72">
        <v>115</v>
      </c>
      <c r="M5" s="66">
        <f>L5/N5</f>
        <v>1.0087719298245614</v>
      </c>
      <c r="N5" s="73">
        <v>114</v>
      </c>
      <c r="O5" s="74">
        <f t="shared" ref="O5:O19" si="3">N5/P5</f>
        <v>1.0363636363636364</v>
      </c>
      <c r="P5" s="73">
        <v>110</v>
      </c>
      <c r="Q5" s="75">
        <f t="shared" ref="Q5:S19" si="4">P5/R5</f>
        <v>1.3580246913580247</v>
      </c>
      <c r="R5" s="8">
        <v>81</v>
      </c>
      <c r="S5" s="9">
        <f t="shared" si="4"/>
        <v>1.173913043478261</v>
      </c>
      <c r="T5" s="8">
        <v>69</v>
      </c>
      <c r="U5" s="38">
        <f t="shared" ref="U5:U19" si="5">T5/V5</f>
        <v>0.8214285714285714</v>
      </c>
      <c r="V5" s="10">
        <v>84</v>
      </c>
      <c r="W5" s="11">
        <v>1.024390243902439</v>
      </c>
    </row>
    <row r="6" spans="1:23" ht="25.5" customHeight="1" x14ac:dyDescent="0.15">
      <c r="A6" s="12">
        <v>2</v>
      </c>
      <c r="B6" s="13" t="str">
        <f>[1]歩行者男年度別!B6</f>
        <v xml:space="preserve">  吉田大橋（豊城中学校前、吉田神社前）</v>
      </c>
      <c r="C6" s="47" t="s">
        <v>12</v>
      </c>
      <c r="D6" s="76">
        <v>123</v>
      </c>
      <c r="E6" s="77">
        <f t="shared" ref="E6:E36" si="6">D6/F6</f>
        <v>1.6849315068493151</v>
      </c>
      <c r="F6" s="76">
        <v>73</v>
      </c>
      <c r="G6" s="66">
        <f t="shared" ref="G6:G21" si="7">F6/H6</f>
        <v>0.50694444444444442</v>
      </c>
      <c r="H6" s="69">
        <v>144</v>
      </c>
      <c r="I6" s="66">
        <f t="shared" ref="I6:I19" si="8">H6/J6</f>
        <v>1.7560975609756098</v>
      </c>
      <c r="J6" s="69">
        <v>82</v>
      </c>
      <c r="K6" s="66">
        <f t="shared" ref="K6:K19" si="9">J6/L6</f>
        <v>0.61654135338345861</v>
      </c>
      <c r="L6" s="69">
        <v>133</v>
      </c>
      <c r="M6" s="66">
        <f t="shared" ref="M6:M36" si="10">L6/N6</f>
        <v>1.2788461538461537</v>
      </c>
      <c r="N6" s="78">
        <v>104</v>
      </c>
      <c r="O6" s="79">
        <f t="shared" si="3"/>
        <v>1.4647887323943662</v>
      </c>
      <c r="P6" s="78">
        <v>71</v>
      </c>
      <c r="Q6" s="80">
        <f t="shared" si="4"/>
        <v>0.59663865546218486</v>
      </c>
      <c r="R6" s="14">
        <v>119</v>
      </c>
      <c r="S6" s="15">
        <f t="shared" si="4"/>
        <v>1.2268041237113403</v>
      </c>
      <c r="T6" s="14">
        <v>97</v>
      </c>
      <c r="U6" s="39">
        <f t="shared" si="5"/>
        <v>0.93269230769230771</v>
      </c>
      <c r="V6" s="16">
        <v>104</v>
      </c>
      <c r="W6" s="17">
        <v>1.0721649484536082</v>
      </c>
    </row>
    <row r="7" spans="1:23" ht="25.5" customHeight="1" x14ac:dyDescent="0.15">
      <c r="A7" s="12">
        <v>3</v>
      </c>
      <c r="B7" s="13" t="str">
        <f>[1]歩行者男年度別!B7</f>
        <v xml:space="preserve">  牛川境橋（鈴木製材所前）</v>
      </c>
      <c r="C7" s="47" t="s">
        <v>13</v>
      </c>
      <c r="D7" s="76">
        <v>63</v>
      </c>
      <c r="E7" s="77">
        <f t="shared" si="6"/>
        <v>1.5</v>
      </c>
      <c r="F7" s="76">
        <v>42</v>
      </c>
      <c r="G7" s="66">
        <f t="shared" si="7"/>
        <v>0.8936170212765957</v>
      </c>
      <c r="H7" s="69">
        <v>47</v>
      </c>
      <c r="I7" s="66">
        <f t="shared" si="8"/>
        <v>0.94</v>
      </c>
      <c r="J7" s="69">
        <v>50</v>
      </c>
      <c r="K7" s="66">
        <f t="shared" si="9"/>
        <v>1.1627906976744187</v>
      </c>
      <c r="L7" s="69">
        <v>43</v>
      </c>
      <c r="M7" s="66">
        <f t="shared" si="10"/>
        <v>0.79629629629629628</v>
      </c>
      <c r="N7" s="78">
        <v>54</v>
      </c>
      <c r="O7" s="79">
        <f t="shared" si="3"/>
        <v>1.0384615384615385</v>
      </c>
      <c r="P7" s="78">
        <v>52</v>
      </c>
      <c r="Q7" s="80">
        <f t="shared" si="4"/>
        <v>1.0612244897959184</v>
      </c>
      <c r="R7" s="14">
        <v>49</v>
      </c>
      <c r="S7" s="15">
        <f t="shared" si="4"/>
        <v>0.98</v>
      </c>
      <c r="T7" s="14">
        <v>50</v>
      </c>
      <c r="U7" s="39">
        <f t="shared" si="5"/>
        <v>0.90909090909090906</v>
      </c>
      <c r="V7" s="16">
        <v>55</v>
      </c>
      <c r="W7" s="17">
        <v>1.1000000000000001</v>
      </c>
    </row>
    <row r="8" spans="1:23" ht="25.5" customHeight="1" x14ac:dyDescent="0.15">
      <c r="A8" s="12">
        <v>4</v>
      </c>
      <c r="B8" s="13" t="str">
        <f>[1]歩行者男年度別!B8</f>
        <v xml:space="preserve">  青陵街道（東田中郷町）</v>
      </c>
      <c r="C8" s="47" t="s">
        <v>14</v>
      </c>
      <c r="D8" s="76">
        <v>72</v>
      </c>
      <c r="E8" s="77">
        <f t="shared" si="6"/>
        <v>0.93506493506493504</v>
      </c>
      <c r="F8" s="76">
        <v>77</v>
      </c>
      <c r="G8" s="66">
        <f t="shared" si="7"/>
        <v>1.1492537313432836</v>
      </c>
      <c r="H8" s="69">
        <v>67</v>
      </c>
      <c r="I8" s="66">
        <f t="shared" si="8"/>
        <v>0.87012987012987009</v>
      </c>
      <c r="J8" s="69">
        <v>77</v>
      </c>
      <c r="K8" s="66">
        <f t="shared" si="9"/>
        <v>0.93902439024390238</v>
      </c>
      <c r="L8" s="69">
        <v>82</v>
      </c>
      <c r="M8" s="66">
        <f t="shared" si="10"/>
        <v>1.3666666666666667</v>
      </c>
      <c r="N8" s="78">
        <v>60</v>
      </c>
      <c r="O8" s="79">
        <f t="shared" si="3"/>
        <v>0.78947368421052633</v>
      </c>
      <c r="P8" s="78">
        <v>76</v>
      </c>
      <c r="Q8" s="80">
        <f t="shared" si="4"/>
        <v>0.86363636363636365</v>
      </c>
      <c r="R8" s="14">
        <v>88</v>
      </c>
      <c r="S8" s="15">
        <f t="shared" si="4"/>
        <v>1.1733333333333333</v>
      </c>
      <c r="T8" s="14">
        <v>75</v>
      </c>
      <c r="U8" s="39">
        <f t="shared" si="5"/>
        <v>0.56818181818181823</v>
      </c>
      <c r="V8" s="16">
        <v>132</v>
      </c>
      <c r="W8" s="17">
        <v>1.8857142857142857</v>
      </c>
    </row>
    <row r="9" spans="1:23" ht="25.5" customHeight="1" x14ac:dyDescent="0.15">
      <c r="A9" s="12">
        <v>5</v>
      </c>
      <c r="B9" s="13" t="str">
        <f>[1]歩行者男年度別!B9</f>
        <v xml:space="preserve">  東 郷 町（丸地米穀店）</v>
      </c>
      <c r="C9" s="47" t="s">
        <v>15</v>
      </c>
      <c r="D9" s="76">
        <v>25</v>
      </c>
      <c r="E9" s="81">
        <f t="shared" si="6"/>
        <v>1.25</v>
      </c>
      <c r="F9" s="69">
        <v>20</v>
      </c>
      <c r="G9" s="66">
        <f t="shared" si="7"/>
        <v>1.6666666666666667</v>
      </c>
      <c r="H9" s="69">
        <v>12</v>
      </c>
      <c r="I9" s="66">
        <f t="shared" si="8"/>
        <v>0.5714285714285714</v>
      </c>
      <c r="J9" s="69">
        <v>21</v>
      </c>
      <c r="K9" s="66">
        <f t="shared" si="9"/>
        <v>0.48837209302325579</v>
      </c>
      <c r="L9" s="69">
        <v>43</v>
      </c>
      <c r="M9" s="66">
        <f t="shared" si="10"/>
        <v>1.5357142857142858</v>
      </c>
      <c r="N9" s="78">
        <v>28</v>
      </c>
      <c r="O9" s="79">
        <f t="shared" si="3"/>
        <v>1.5555555555555556</v>
      </c>
      <c r="P9" s="78">
        <v>18</v>
      </c>
      <c r="Q9" s="80">
        <f t="shared" si="4"/>
        <v>0.78260869565217395</v>
      </c>
      <c r="R9" s="14">
        <v>23</v>
      </c>
      <c r="S9" s="15">
        <f t="shared" si="4"/>
        <v>0.74193548387096775</v>
      </c>
      <c r="T9" s="14">
        <v>31</v>
      </c>
      <c r="U9" s="39">
        <f t="shared" si="5"/>
        <v>1.2916666666666667</v>
      </c>
      <c r="V9" s="16">
        <v>24</v>
      </c>
      <c r="W9" s="17">
        <v>1.3333333333333333</v>
      </c>
    </row>
    <row r="10" spans="1:23" ht="25.5" customHeight="1" x14ac:dyDescent="0.15">
      <c r="A10" s="12">
        <v>6</v>
      </c>
      <c r="B10" s="13" t="str">
        <f>[2]歩行者男年度別!B10</f>
        <v xml:space="preserve">  伝 馬 町 （豊川信用金庫　三ノ輪支店）</v>
      </c>
      <c r="C10" s="47" t="s">
        <v>16</v>
      </c>
      <c r="D10" s="76">
        <v>155</v>
      </c>
      <c r="E10" s="82">
        <f t="shared" si="6"/>
        <v>1.2204724409448819</v>
      </c>
      <c r="F10" s="69">
        <v>127</v>
      </c>
      <c r="G10" s="66">
        <f t="shared" si="7"/>
        <v>0.88811188811188813</v>
      </c>
      <c r="H10" s="69">
        <v>143</v>
      </c>
      <c r="I10" s="66">
        <f t="shared" si="8"/>
        <v>1.1626016260162602</v>
      </c>
      <c r="J10" s="69">
        <v>123</v>
      </c>
      <c r="K10" s="66">
        <f t="shared" si="9"/>
        <v>1.0603448275862069</v>
      </c>
      <c r="L10" s="69">
        <v>116</v>
      </c>
      <c r="M10" s="66">
        <f t="shared" si="10"/>
        <v>1.5675675675675675</v>
      </c>
      <c r="N10" s="78">
        <v>74</v>
      </c>
      <c r="O10" s="79">
        <f t="shared" si="3"/>
        <v>1.1044776119402986</v>
      </c>
      <c r="P10" s="78">
        <v>67</v>
      </c>
      <c r="Q10" s="80">
        <f t="shared" si="4"/>
        <v>0.77906976744186052</v>
      </c>
      <c r="R10" s="14">
        <v>86</v>
      </c>
      <c r="S10" s="15">
        <f t="shared" si="4"/>
        <v>1.0117647058823529</v>
      </c>
      <c r="T10" s="14">
        <v>85</v>
      </c>
      <c r="U10" s="39">
        <f t="shared" si="5"/>
        <v>0.92391304347826086</v>
      </c>
      <c r="V10" s="16">
        <v>92</v>
      </c>
      <c r="W10" s="17">
        <v>1.0222222222222221</v>
      </c>
    </row>
    <row r="11" spans="1:23" ht="25.5" customHeight="1" x14ac:dyDescent="0.15">
      <c r="A11" s="12">
        <v>7</v>
      </c>
      <c r="B11" s="13" t="str">
        <f>[1]歩行者男年度別!B11</f>
        <v xml:space="preserve">  向 山 町（児童公園前）</v>
      </c>
      <c r="C11" s="47" t="s">
        <v>17</v>
      </c>
      <c r="D11" s="76">
        <v>25</v>
      </c>
      <c r="E11" s="83">
        <f t="shared" si="6"/>
        <v>0.83333333333333337</v>
      </c>
      <c r="F11" s="69">
        <v>30</v>
      </c>
      <c r="G11" s="66">
        <f t="shared" si="7"/>
        <v>0.27777777777777779</v>
      </c>
      <c r="H11" s="69">
        <v>108</v>
      </c>
      <c r="I11" s="66">
        <f t="shared" si="8"/>
        <v>0.77142857142857146</v>
      </c>
      <c r="J11" s="69">
        <v>140</v>
      </c>
      <c r="K11" s="66">
        <f t="shared" si="9"/>
        <v>1.25</v>
      </c>
      <c r="L11" s="69">
        <v>112</v>
      </c>
      <c r="M11" s="66">
        <f t="shared" si="10"/>
        <v>1.1789473684210525</v>
      </c>
      <c r="N11" s="78">
        <v>95</v>
      </c>
      <c r="O11" s="79">
        <f t="shared" si="3"/>
        <v>0.97938144329896903</v>
      </c>
      <c r="P11" s="78">
        <v>97</v>
      </c>
      <c r="Q11" s="80">
        <f t="shared" si="4"/>
        <v>1.2435897435897436</v>
      </c>
      <c r="R11" s="14">
        <v>78</v>
      </c>
      <c r="S11" s="15">
        <f t="shared" si="4"/>
        <v>0.66666666666666663</v>
      </c>
      <c r="T11" s="14">
        <v>117</v>
      </c>
      <c r="U11" s="39">
        <f t="shared" si="5"/>
        <v>1.21875</v>
      </c>
      <c r="V11" s="16">
        <v>96</v>
      </c>
      <c r="W11" s="17">
        <v>1.28</v>
      </c>
    </row>
    <row r="12" spans="1:23" ht="25.5" customHeight="1" x14ac:dyDescent="0.15">
      <c r="A12" s="12">
        <v>8</v>
      </c>
      <c r="B12" s="13" t="str">
        <f>[1]歩行者男年度別!B12</f>
        <v xml:space="preserve">  愛 大 前（南部交番前）</v>
      </c>
      <c r="C12" s="47" t="s">
        <v>18</v>
      </c>
      <c r="D12" s="76">
        <v>84</v>
      </c>
      <c r="E12" s="81">
        <f t="shared" si="6"/>
        <v>0.72413793103448276</v>
      </c>
      <c r="F12" s="69">
        <v>116</v>
      </c>
      <c r="G12" s="66">
        <f t="shared" si="7"/>
        <v>1.1485148514851484</v>
      </c>
      <c r="H12" s="69">
        <v>101</v>
      </c>
      <c r="I12" s="66">
        <f t="shared" si="8"/>
        <v>1.2948717948717949</v>
      </c>
      <c r="J12" s="69">
        <v>78</v>
      </c>
      <c r="K12" s="66">
        <f t="shared" si="9"/>
        <v>0.59090909090909094</v>
      </c>
      <c r="L12" s="69">
        <v>132</v>
      </c>
      <c r="M12" s="66">
        <f t="shared" si="10"/>
        <v>1</v>
      </c>
      <c r="N12" s="78">
        <v>132</v>
      </c>
      <c r="O12" s="79">
        <f t="shared" si="3"/>
        <v>1.1785714285714286</v>
      </c>
      <c r="P12" s="78">
        <v>112</v>
      </c>
      <c r="Q12" s="80">
        <f t="shared" si="4"/>
        <v>0.84210526315789469</v>
      </c>
      <c r="R12" s="14">
        <v>133</v>
      </c>
      <c r="S12" s="15">
        <f t="shared" si="4"/>
        <v>0.9779411764705882</v>
      </c>
      <c r="T12" s="14">
        <v>136</v>
      </c>
      <c r="U12" s="39">
        <f t="shared" si="5"/>
        <v>0.93793103448275861</v>
      </c>
      <c r="V12" s="16">
        <v>145</v>
      </c>
      <c r="W12" s="17">
        <v>1.0283687943262412</v>
      </c>
    </row>
    <row r="13" spans="1:23" ht="25.5" customHeight="1" x14ac:dyDescent="0.15">
      <c r="A13" s="12">
        <v>9</v>
      </c>
      <c r="B13" s="13" t="str">
        <f>[1]歩行者男年度別!B13</f>
        <v xml:space="preserve">  藤 沢 町（とんかつの武蔵前）</v>
      </c>
      <c r="C13" s="47" t="s">
        <v>19</v>
      </c>
      <c r="D13" s="76">
        <v>69</v>
      </c>
      <c r="E13" s="82">
        <f t="shared" si="6"/>
        <v>0.65094339622641506</v>
      </c>
      <c r="F13" s="69">
        <v>106</v>
      </c>
      <c r="G13" s="66">
        <f t="shared" si="7"/>
        <v>1.1041666666666667</v>
      </c>
      <c r="H13" s="69">
        <v>96</v>
      </c>
      <c r="I13" s="66">
        <f t="shared" si="8"/>
        <v>1.2467532467532467</v>
      </c>
      <c r="J13" s="69">
        <v>77</v>
      </c>
      <c r="K13" s="66">
        <f t="shared" si="9"/>
        <v>1.0694444444444444</v>
      </c>
      <c r="L13" s="69">
        <v>72</v>
      </c>
      <c r="M13" s="66">
        <f t="shared" si="10"/>
        <v>1.2413793103448276</v>
      </c>
      <c r="N13" s="78">
        <v>58</v>
      </c>
      <c r="O13" s="79">
        <f t="shared" si="3"/>
        <v>0.89230769230769236</v>
      </c>
      <c r="P13" s="78">
        <v>65</v>
      </c>
      <c r="Q13" s="80">
        <f t="shared" si="4"/>
        <v>1.2037037037037037</v>
      </c>
      <c r="R13" s="14">
        <v>54</v>
      </c>
      <c r="S13" s="15">
        <f t="shared" si="4"/>
        <v>0.9</v>
      </c>
      <c r="T13" s="14">
        <v>60</v>
      </c>
      <c r="U13" s="39">
        <f t="shared" si="5"/>
        <v>1.0169491525423728</v>
      </c>
      <c r="V13" s="16">
        <v>59</v>
      </c>
      <c r="W13" s="17">
        <v>0.85507246376811596</v>
      </c>
    </row>
    <row r="14" spans="1:23" ht="25.5" customHeight="1" x14ac:dyDescent="0.15">
      <c r="A14" s="12">
        <v>10</v>
      </c>
      <c r="B14" s="13" t="str">
        <f>[1]歩行者男年度別!B14</f>
        <v xml:space="preserve">  蒲郡街道（ヤマト運輸前）</v>
      </c>
      <c r="C14" s="47" t="s">
        <v>20</v>
      </c>
      <c r="D14" s="76">
        <v>76</v>
      </c>
      <c r="E14" s="83">
        <f t="shared" si="6"/>
        <v>1.2063492063492063</v>
      </c>
      <c r="F14" s="69">
        <v>63</v>
      </c>
      <c r="G14" s="66">
        <f t="shared" si="7"/>
        <v>0.82894736842105265</v>
      </c>
      <c r="H14" s="69">
        <v>76</v>
      </c>
      <c r="I14" s="66">
        <f t="shared" si="8"/>
        <v>1.1014492753623188</v>
      </c>
      <c r="J14" s="69">
        <v>69</v>
      </c>
      <c r="K14" s="66">
        <f t="shared" si="9"/>
        <v>0.72631578947368425</v>
      </c>
      <c r="L14" s="69">
        <v>95</v>
      </c>
      <c r="M14" s="66">
        <f t="shared" si="10"/>
        <v>1.1046511627906976</v>
      </c>
      <c r="N14" s="78">
        <v>86</v>
      </c>
      <c r="O14" s="79">
        <f t="shared" si="3"/>
        <v>0.93478260869565222</v>
      </c>
      <c r="P14" s="78">
        <v>92</v>
      </c>
      <c r="Q14" s="80">
        <f t="shared" si="4"/>
        <v>1.069767441860465</v>
      </c>
      <c r="R14" s="14">
        <v>86</v>
      </c>
      <c r="S14" s="15">
        <f t="shared" si="4"/>
        <v>0.89583333333333337</v>
      </c>
      <c r="T14" s="14">
        <v>96</v>
      </c>
      <c r="U14" s="39">
        <f t="shared" si="5"/>
        <v>1.0105263157894737</v>
      </c>
      <c r="V14" s="16">
        <v>95</v>
      </c>
      <c r="W14" s="17">
        <v>0.97938144329896903</v>
      </c>
    </row>
    <row r="15" spans="1:23" ht="25.5" customHeight="1" x14ac:dyDescent="0.15">
      <c r="A15" s="12">
        <v>11</v>
      </c>
      <c r="B15" s="13" t="str">
        <f>[1]歩行者男年度別!B15</f>
        <v xml:space="preserve">  大橋通り（清須屋商会前）</v>
      </c>
      <c r="C15" s="47" t="s">
        <v>21</v>
      </c>
      <c r="D15" s="76">
        <v>41</v>
      </c>
      <c r="E15" s="81">
        <f t="shared" si="6"/>
        <v>0.89130434782608692</v>
      </c>
      <c r="F15" s="69">
        <v>46</v>
      </c>
      <c r="G15" s="66">
        <f t="shared" si="7"/>
        <v>0.90196078431372551</v>
      </c>
      <c r="H15" s="69">
        <v>51</v>
      </c>
      <c r="I15" s="66">
        <f t="shared" si="8"/>
        <v>0.96226415094339623</v>
      </c>
      <c r="J15" s="69">
        <v>53</v>
      </c>
      <c r="K15" s="66">
        <f t="shared" si="9"/>
        <v>1.1041666666666667</v>
      </c>
      <c r="L15" s="69">
        <v>48</v>
      </c>
      <c r="M15" s="66">
        <f t="shared" si="10"/>
        <v>1.0666666666666667</v>
      </c>
      <c r="N15" s="78">
        <v>45</v>
      </c>
      <c r="O15" s="79">
        <f t="shared" si="3"/>
        <v>0.72580645161290325</v>
      </c>
      <c r="P15" s="78">
        <v>62</v>
      </c>
      <c r="Q15" s="80">
        <f t="shared" si="4"/>
        <v>1.7714285714285714</v>
      </c>
      <c r="R15" s="14">
        <v>35</v>
      </c>
      <c r="S15" s="15">
        <f t="shared" si="4"/>
        <v>1.25</v>
      </c>
      <c r="T15" s="14">
        <v>28</v>
      </c>
      <c r="U15" s="39">
        <f t="shared" si="5"/>
        <v>0.875</v>
      </c>
      <c r="V15" s="16">
        <v>32</v>
      </c>
      <c r="W15" s="17">
        <v>0.61538461538461542</v>
      </c>
    </row>
    <row r="16" spans="1:23" ht="25.5" customHeight="1" x14ac:dyDescent="0.15">
      <c r="A16" s="12">
        <v>12</v>
      </c>
      <c r="B16" s="13" t="str">
        <f>[1]歩行者男年度別!B16</f>
        <v xml:space="preserve">  広小路通２丁目（近畿日本ツーリスト前）</v>
      </c>
      <c r="C16" s="47" t="s">
        <v>22</v>
      </c>
      <c r="D16" s="76">
        <v>5</v>
      </c>
      <c r="E16" s="81">
        <f t="shared" si="6"/>
        <v>1.25</v>
      </c>
      <c r="F16" s="69">
        <v>4</v>
      </c>
      <c r="G16" s="66">
        <f t="shared" si="7"/>
        <v>2</v>
      </c>
      <c r="H16" s="69">
        <v>2</v>
      </c>
      <c r="I16" s="66">
        <f t="shared" si="8"/>
        <v>1</v>
      </c>
      <c r="J16" s="69">
        <v>2</v>
      </c>
      <c r="K16" s="66">
        <f t="shared" si="9"/>
        <v>2</v>
      </c>
      <c r="L16" s="69">
        <v>1</v>
      </c>
      <c r="M16" s="66">
        <f t="shared" si="10"/>
        <v>1</v>
      </c>
      <c r="N16" s="78">
        <v>1</v>
      </c>
      <c r="O16" s="79" t="s">
        <v>28</v>
      </c>
      <c r="P16" s="78">
        <v>0</v>
      </c>
      <c r="Q16" s="80">
        <v>0</v>
      </c>
      <c r="R16" s="14">
        <v>0</v>
      </c>
      <c r="S16" s="15">
        <f t="shared" si="4"/>
        <v>0</v>
      </c>
      <c r="T16" s="14">
        <v>1</v>
      </c>
      <c r="U16" s="39">
        <f t="shared" si="5"/>
        <v>0.33333333333333331</v>
      </c>
      <c r="V16" s="16">
        <v>3</v>
      </c>
      <c r="W16" s="17">
        <v>1.5</v>
      </c>
    </row>
    <row r="17" spans="1:23" ht="25.5" customHeight="1" x14ac:dyDescent="0.15">
      <c r="A17" s="12">
        <v>13</v>
      </c>
      <c r="B17" s="13" t="str">
        <f>[1]歩行者男年度別!B17</f>
        <v xml:space="preserve">  駅前大通北（野村證券前、豊橋信用金庫お客様相談室前）</v>
      </c>
      <c r="C17" s="47" t="s">
        <v>23</v>
      </c>
      <c r="D17" s="76">
        <v>462</v>
      </c>
      <c r="E17" s="82">
        <f t="shared" si="6"/>
        <v>0.99354838709677418</v>
      </c>
      <c r="F17" s="69">
        <v>465</v>
      </c>
      <c r="G17" s="66">
        <f t="shared" si="7"/>
        <v>0.97484276729559749</v>
      </c>
      <c r="H17" s="69">
        <v>477</v>
      </c>
      <c r="I17" s="66">
        <f t="shared" si="8"/>
        <v>1.03470715835141</v>
      </c>
      <c r="J17" s="69">
        <v>461</v>
      </c>
      <c r="K17" s="66">
        <f t="shared" si="9"/>
        <v>0.67595307917888559</v>
      </c>
      <c r="L17" s="69">
        <v>682</v>
      </c>
      <c r="M17" s="66">
        <f t="shared" si="10"/>
        <v>1.5022026431718061</v>
      </c>
      <c r="N17" s="78">
        <v>454</v>
      </c>
      <c r="O17" s="79">
        <f t="shared" si="3"/>
        <v>0.87644787644787647</v>
      </c>
      <c r="P17" s="78">
        <v>518</v>
      </c>
      <c r="Q17" s="80">
        <f t="shared" si="4"/>
        <v>1.1044776119402986</v>
      </c>
      <c r="R17" s="14">
        <v>469</v>
      </c>
      <c r="S17" s="15">
        <f t="shared" si="4"/>
        <v>1.1220095693779903</v>
      </c>
      <c r="T17" s="14">
        <v>418</v>
      </c>
      <c r="U17" s="39">
        <f t="shared" si="5"/>
        <v>0.92682926829268297</v>
      </c>
      <c r="V17" s="16">
        <v>451</v>
      </c>
      <c r="W17" s="17">
        <v>0.88779527559055116</v>
      </c>
    </row>
    <row r="18" spans="1:23" ht="25.5" customHeight="1" x14ac:dyDescent="0.15">
      <c r="A18" s="12">
        <v>14</v>
      </c>
      <c r="B18" s="18" t="str">
        <f>[1]歩行者男年度別!B18</f>
        <v>　新川小学校（新川小学校前）</v>
      </c>
      <c r="C18" s="47" t="s">
        <v>24</v>
      </c>
      <c r="D18" s="76">
        <v>24</v>
      </c>
      <c r="E18" s="83">
        <f t="shared" si="6"/>
        <v>1.2</v>
      </c>
      <c r="F18" s="69">
        <v>20</v>
      </c>
      <c r="G18" s="66">
        <f t="shared" si="7"/>
        <v>0.8</v>
      </c>
      <c r="H18" s="69">
        <v>25</v>
      </c>
      <c r="I18" s="66">
        <f t="shared" si="8"/>
        <v>0.92592592592592593</v>
      </c>
      <c r="J18" s="69">
        <v>27</v>
      </c>
      <c r="K18" s="66">
        <f t="shared" si="9"/>
        <v>1.2857142857142858</v>
      </c>
      <c r="L18" s="69">
        <v>21</v>
      </c>
      <c r="M18" s="66">
        <f t="shared" si="10"/>
        <v>1.1666666666666667</v>
      </c>
      <c r="N18" s="78">
        <v>18</v>
      </c>
      <c r="O18" s="79">
        <f t="shared" si="3"/>
        <v>0.66666666666666663</v>
      </c>
      <c r="P18" s="78">
        <v>27</v>
      </c>
      <c r="Q18" s="80">
        <f t="shared" si="4"/>
        <v>1.0384615384615385</v>
      </c>
      <c r="R18" s="14">
        <v>26</v>
      </c>
      <c r="S18" s="15">
        <f t="shared" si="4"/>
        <v>0.74285714285714288</v>
      </c>
      <c r="T18" s="14">
        <v>35</v>
      </c>
      <c r="U18" s="39">
        <f t="shared" si="5"/>
        <v>1.09375</v>
      </c>
      <c r="V18" s="16">
        <v>32</v>
      </c>
      <c r="W18" s="17">
        <v>1.0666666666666667</v>
      </c>
    </row>
    <row r="19" spans="1:23" ht="25.5" customHeight="1" x14ac:dyDescent="0.15">
      <c r="A19" s="12">
        <v>15</v>
      </c>
      <c r="B19" s="13" t="str">
        <f>[1]歩行者男年度別!B19</f>
        <v xml:space="preserve">  高 洲 町（東海交通前）</v>
      </c>
      <c r="C19" s="47" t="s">
        <v>25</v>
      </c>
      <c r="D19" s="76">
        <v>21</v>
      </c>
      <c r="E19" s="81">
        <f t="shared" si="6"/>
        <v>0.91304347826086951</v>
      </c>
      <c r="F19" s="69">
        <v>23</v>
      </c>
      <c r="G19" s="66">
        <f t="shared" si="7"/>
        <v>1.0952380952380953</v>
      </c>
      <c r="H19" s="69">
        <v>21</v>
      </c>
      <c r="I19" s="66">
        <f t="shared" si="8"/>
        <v>0.875</v>
      </c>
      <c r="J19" s="69">
        <v>24</v>
      </c>
      <c r="K19" s="66">
        <f t="shared" si="9"/>
        <v>1.8461538461538463</v>
      </c>
      <c r="L19" s="69">
        <v>13</v>
      </c>
      <c r="M19" s="66">
        <f t="shared" si="10"/>
        <v>1</v>
      </c>
      <c r="N19" s="78">
        <v>13</v>
      </c>
      <c r="O19" s="79">
        <f t="shared" si="3"/>
        <v>1.1818181818181819</v>
      </c>
      <c r="P19" s="78">
        <v>11</v>
      </c>
      <c r="Q19" s="80">
        <f t="shared" si="4"/>
        <v>0.55000000000000004</v>
      </c>
      <c r="R19" s="14">
        <v>20</v>
      </c>
      <c r="S19" s="15">
        <f t="shared" si="4"/>
        <v>1.4285714285714286</v>
      </c>
      <c r="T19" s="14">
        <v>14</v>
      </c>
      <c r="U19" s="39">
        <f t="shared" si="5"/>
        <v>0.77777777777777779</v>
      </c>
      <c r="V19" s="16">
        <v>18</v>
      </c>
      <c r="W19" s="17">
        <v>1.125</v>
      </c>
    </row>
    <row r="20" spans="1:23" ht="25.5" customHeight="1" x14ac:dyDescent="0.2">
      <c r="A20" s="19" t="s">
        <v>26</v>
      </c>
      <c r="B20" s="13" t="str">
        <f>[1]歩行者男年度別!B20</f>
        <v xml:space="preserve">  ときわ通り（精文館横）</v>
      </c>
      <c r="C20" s="47" t="s">
        <v>27</v>
      </c>
      <c r="D20" s="76">
        <v>0</v>
      </c>
      <c r="E20" s="65" t="s">
        <v>36</v>
      </c>
      <c r="F20" s="69">
        <v>0</v>
      </c>
      <c r="G20" s="66" t="s">
        <v>36</v>
      </c>
      <c r="H20" s="69">
        <v>0</v>
      </c>
      <c r="I20" s="67" t="s">
        <v>36</v>
      </c>
      <c r="J20" s="69">
        <v>0</v>
      </c>
      <c r="K20" s="66" t="s">
        <v>36</v>
      </c>
      <c r="L20" s="69">
        <v>0</v>
      </c>
      <c r="M20" s="66" t="s">
        <v>49</v>
      </c>
      <c r="N20" s="78">
        <v>0</v>
      </c>
      <c r="O20" s="79" t="s">
        <v>28</v>
      </c>
      <c r="P20" s="78">
        <v>0</v>
      </c>
      <c r="Q20" s="80" t="s">
        <v>28</v>
      </c>
      <c r="R20" s="14" t="s">
        <v>29</v>
      </c>
      <c r="S20" s="15" t="s">
        <v>28</v>
      </c>
      <c r="T20" s="14">
        <v>0</v>
      </c>
      <c r="U20" s="39" t="s">
        <v>28</v>
      </c>
      <c r="V20" s="16">
        <v>0</v>
      </c>
      <c r="W20" s="20" t="s">
        <v>28</v>
      </c>
    </row>
    <row r="21" spans="1:23" ht="25.5" customHeight="1" x14ac:dyDescent="0.2">
      <c r="A21" s="21" t="s">
        <v>30</v>
      </c>
      <c r="B21" s="13" t="str">
        <f>[1]歩行者男年度別!B21</f>
        <v>　広小路通１丁目（精文館前）</v>
      </c>
      <c r="C21" s="47" t="s">
        <v>31</v>
      </c>
      <c r="D21" s="76">
        <v>1</v>
      </c>
      <c r="E21" s="81">
        <f t="shared" si="6"/>
        <v>0.5</v>
      </c>
      <c r="F21" s="69">
        <v>2</v>
      </c>
      <c r="G21" s="66">
        <f t="shared" si="7"/>
        <v>2</v>
      </c>
      <c r="H21" s="69">
        <v>1</v>
      </c>
      <c r="I21" s="67" t="s">
        <v>36</v>
      </c>
      <c r="J21" s="69">
        <v>0</v>
      </c>
      <c r="K21" s="66">
        <f t="shared" ref="K21:K24" si="11">J21/L21</f>
        <v>0</v>
      </c>
      <c r="L21" s="69">
        <v>5</v>
      </c>
      <c r="M21" s="66">
        <f t="shared" si="10"/>
        <v>2.5</v>
      </c>
      <c r="N21" s="78">
        <v>2</v>
      </c>
      <c r="O21" s="79">
        <f>N21/P21</f>
        <v>2</v>
      </c>
      <c r="P21" s="78">
        <v>1</v>
      </c>
      <c r="Q21" s="80">
        <f>P21/R21</f>
        <v>0.5</v>
      </c>
      <c r="R21" s="14">
        <v>2</v>
      </c>
      <c r="S21" s="15">
        <f>R21/T21</f>
        <v>1</v>
      </c>
      <c r="T21" s="14">
        <v>2</v>
      </c>
      <c r="U21" s="39" t="s">
        <v>28</v>
      </c>
      <c r="V21" s="16">
        <v>0</v>
      </c>
      <c r="W21" s="17">
        <v>0</v>
      </c>
    </row>
    <row r="22" spans="1:23" ht="25.5" customHeight="1" x14ac:dyDescent="0.15">
      <c r="A22" s="12">
        <v>17</v>
      </c>
      <c r="B22" s="13" t="str">
        <f>[1]歩行者男年度別!B22</f>
        <v xml:space="preserve">  大橋通り（豊橋商工会議所前）</v>
      </c>
      <c r="C22" s="47" t="s">
        <v>32</v>
      </c>
      <c r="D22" s="76">
        <v>152</v>
      </c>
      <c r="E22" s="82">
        <f t="shared" si="6"/>
        <v>1.1094890510948905</v>
      </c>
      <c r="F22" s="69">
        <v>137</v>
      </c>
      <c r="G22" s="66">
        <f t="shared" ref="G22:G24" si="12">F22/H22</f>
        <v>1.0458015267175573</v>
      </c>
      <c r="H22" s="69">
        <v>131</v>
      </c>
      <c r="I22" s="66">
        <f t="shared" ref="I22:I24" si="13">H22/J22</f>
        <v>0.86754966887417218</v>
      </c>
      <c r="J22" s="69">
        <v>151</v>
      </c>
      <c r="K22" s="66">
        <f t="shared" si="11"/>
        <v>0.84357541899441346</v>
      </c>
      <c r="L22" s="69">
        <v>179</v>
      </c>
      <c r="M22" s="66">
        <f t="shared" si="10"/>
        <v>1.0529411764705883</v>
      </c>
      <c r="N22" s="78">
        <v>170</v>
      </c>
      <c r="O22" s="79">
        <f>N22/P22</f>
        <v>0.96590909090909094</v>
      </c>
      <c r="P22" s="78">
        <v>176</v>
      </c>
      <c r="Q22" s="80">
        <f>P22/R22</f>
        <v>1.4193548387096775</v>
      </c>
      <c r="R22" s="14">
        <v>124</v>
      </c>
      <c r="S22" s="15">
        <f>R22/T22</f>
        <v>0.65608465608465605</v>
      </c>
      <c r="T22" s="14">
        <v>189</v>
      </c>
      <c r="U22" s="39">
        <f>T22/V22</f>
        <v>0.9356435643564357</v>
      </c>
      <c r="V22" s="16">
        <v>202</v>
      </c>
      <c r="W22" s="17">
        <v>0.97584541062801933</v>
      </c>
    </row>
    <row r="23" spans="1:23" ht="25.5" customHeight="1" x14ac:dyDescent="0.15">
      <c r="A23" s="22">
        <v>18</v>
      </c>
      <c r="B23" s="13" t="str">
        <f>[1]歩行者男年度別!B23</f>
        <v xml:space="preserve">  札木通り（梅鉢屋前）</v>
      </c>
      <c r="C23" s="47" t="s">
        <v>33</v>
      </c>
      <c r="D23" s="76">
        <v>22</v>
      </c>
      <c r="E23" s="83">
        <f t="shared" si="6"/>
        <v>0.7857142857142857</v>
      </c>
      <c r="F23" s="69">
        <v>28</v>
      </c>
      <c r="G23" s="66">
        <f t="shared" si="12"/>
        <v>1.1666666666666667</v>
      </c>
      <c r="H23" s="69">
        <v>24</v>
      </c>
      <c r="I23" s="66">
        <f t="shared" si="13"/>
        <v>0.92307692307692313</v>
      </c>
      <c r="J23" s="69">
        <v>26</v>
      </c>
      <c r="K23" s="66">
        <f t="shared" si="11"/>
        <v>0.8666666666666667</v>
      </c>
      <c r="L23" s="69">
        <v>30</v>
      </c>
      <c r="M23" s="66">
        <f t="shared" si="10"/>
        <v>1.1538461538461537</v>
      </c>
      <c r="N23" s="78">
        <v>26</v>
      </c>
      <c r="O23" s="79">
        <f>N23/P23</f>
        <v>0.63414634146341464</v>
      </c>
      <c r="P23" s="78">
        <v>41</v>
      </c>
      <c r="Q23" s="80">
        <f>P23/R23</f>
        <v>1.2058823529411764</v>
      </c>
      <c r="R23" s="14">
        <v>34</v>
      </c>
      <c r="S23" s="15">
        <f>R23/T23</f>
        <v>0.52307692307692311</v>
      </c>
      <c r="T23" s="14">
        <v>65</v>
      </c>
      <c r="U23" s="39">
        <f>T23/V23</f>
        <v>1.0483870967741935</v>
      </c>
      <c r="V23" s="16">
        <v>62</v>
      </c>
      <c r="W23" s="17">
        <v>0.87323943661971826</v>
      </c>
    </row>
    <row r="24" spans="1:23" ht="25.5" customHeight="1" x14ac:dyDescent="0.15">
      <c r="A24" s="12">
        <v>19</v>
      </c>
      <c r="B24" s="13" t="str">
        <f>[1]歩行者男年度別!B24</f>
        <v xml:space="preserve">  往完町（豊川信用金庫　西支店前）</v>
      </c>
      <c r="C24" s="47" t="s">
        <v>34</v>
      </c>
      <c r="D24" s="76">
        <v>59</v>
      </c>
      <c r="E24" s="81">
        <f t="shared" si="6"/>
        <v>0.921875</v>
      </c>
      <c r="F24" s="69">
        <v>64</v>
      </c>
      <c r="G24" s="66">
        <f t="shared" si="12"/>
        <v>1.1636363636363636</v>
      </c>
      <c r="H24" s="69">
        <v>55</v>
      </c>
      <c r="I24" s="66">
        <f t="shared" si="13"/>
        <v>0.96491228070175439</v>
      </c>
      <c r="J24" s="69">
        <v>57</v>
      </c>
      <c r="K24" s="66">
        <f t="shared" si="11"/>
        <v>1.3902439024390243</v>
      </c>
      <c r="L24" s="69">
        <v>41</v>
      </c>
      <c r="M24" s="66">
        <f t="shared" si="10"/>
        <v>0.78846153846153844</v>
      </c>
      <c r="N24" s="78">
        <v>52</v>
      </c>
      <c r="O24" s="79">
        <f>N24/P24</f>
        <v>1.1555555555555554</v>
      </c>
      <c r="P24" s="78">
        <v>45</v>
      </c>
      <c r="Q24" s="80">
        <f>P24/R24</f>
        <v>1</v>
      </c>
      <c r="R24" s="14">
        <v>45</v>
      </c>
      <c r="S24" s="15">
        <f>R24/T24</f>
        <v>0.54216867469879515</v>
      </c>
      <c r="T24" s="14">
        <v>83</v>
      </c>
      <c r="U24" s="39">
        <f>T24/V24</f>
        <v>1.3174603174603174</v>
      </c>
      <c r="V24" s="16">
        <v>63</v>
      </c>
      <c r="W24" s="17">
        <v>0.84</v>
      </c>
    </row>
    <row r="25" spans="1:23" ht="25.5" customHeight="1" x14ac:dyDescent="0.15">
      <c r="A25" s="22">
        <v>20</v>
      </c>
      <c r="B25" s="13" t="s">
        <v>56</v>
      </c>
      <c r="C25" s="47" t="s">
        <v>35</v>
      </c>
      <c r="D25" s="76">
        <v>0</v>
      </c>
      <c r="E25" s="68" t="s">
        <v>36</v>
      </c>
      <c r="F25" s="69">
        <v>0</v>
      </c>
      <c r="G25" s="66" t="s">
        <v>36</v>
      </c>
      <c r="H25" s="69">
        <v>0</v>
      </c>
      <c r="I25" s="66" t="s">
        <v>36</v>
      </c>
      <c r="J25" s="69">
        <v>0</v>
      </c>
      <c r="K25" s="66" t="s">
        <v>36</v>
      </c>
      <c r="L25" s="69">
        <v>0</v>
      </c>
      <c r="M25" s="66" t="s">
        <v>50</v>
      </c>
      <c r="N25" s="78">
        <v>0</v>
      </c>
      <c r="O25" s="79" t="s">
        <v>36</v>
      </c>
      <c r="P25" s="78">
        <v>0</v>
      </c>
      <c r="Q25" s="80" t="s">
        <v>36</v>
      </c>
      <c r="R25" s="14">
        <v>0</v>
      </c>
      <c r="S25" s="23" t="s">
        <v>36</v>
      </c>
      <c r="T25" s="14">
        <v>0</v>
      </c>
      <c r="U25" s="40" t="s">
        <v>36</v>
      </c>
      <c r="V25" s="16">
        <v>0</v>
      </c>
      <c r="W25" s="20" t="s">
        <v>28</v>
      </c>
    </row>
    <row r="26" spans="1:23" ht="25.5" customHeight="1" x14ac:dyDescent="0.15">
      <c r="A26" s="12">
        <v>21</v>
      </c>
      <c r="B26" s="13" t="str">
        <f>[1]歩行者男年度別!B26</f>
        <v xml:space="preserve">  魚　 町（神明公園前）</v>
      </c>
      <c r="C26" s="47" t="s">
        <v>37</v>
      </c>
      <c r="D26" s="76">
        <v>21</v>
      </c>
      <c r="E26" s="81">
        <f t="shared" si="6"/>
        <v>1.05</v>
      </c>
      <c r="F26" s="69">
        <v>20</v>
      </c>
      <c r="G26" s="66">
        <f t="shared" ref="G26:G36" si="14">F26/H26</f>
        <v>0.7142857142857143</v>
      </c>
      <c r="H26" s="69">
        <v>28</v>
      </c>
      <c r="I26" s="66">
        <f t="shared" ref="I26:I36" si="15">H26/J26</f>
        <v>1.5555555555555556</v>
      </c>
      <c r="J26" s="69">
        <v>18</v>
      </c>
      <c r="K26" s="66">
        <f t="shared" ref="K26:K36" si="16">J26/L26</f>
        <v>1.0588235294117647</v>
      </c>
      <c r="L26" s="69">
        <v>17</v>
      </c>
      <c r="M26" s="66">
        <f t="shared" si="10"/>
        <v>0.65384615384615385</v>
      </c>
      <c r="N26" s="78">
        <v>26</v>
      </c>
      <c r="O26" s="79">
        <f t="shared" ref="O26:O36" si="17">N26/P26</f>
        <v>1.1818181818181819</v>
      </c>
      <c r="P26" s="78">
        <v>22</v>
      </c>
      <c r="Q26" s="80">
        <f t="shared" ref="Q26:S36" si="18">P26/R26</f>
        <v>0.62857142857142856</v>
      </c>
      <c r="R26" s="14">
        <v>35</v>
      </c>
      <c r="S26" s="15">
        <f t="shared" si="18"/>
        <v>1.6666666666666667</v>
      </c>
      <c r="T26" s="14">
        <v>21</v>
      </c>
      <c r="U26" s="39">
        <f t="shared" ref="U26:U36" si="19">T26/V26</f>
        <v>0.6</v>
      </c>
      <c r="V26" s="16">
        <v>35</v>
      </c>
      <c r="W26" s="17">
        <v>1.4583333333333333</v>
      </c>
    </row>
    <row r="27" spans="1:23" ht="25.5" customHeight="1" x14ac:dyDescent="0.15">
      <c r="A27" s="22">
        <v>22</v>
      </c>
      <c r="B27" s="13" t="str">
        <f>[1]歩行者男年度別!B27</f>
        <v xml:space="preserve">  八   町 （タキカワ整形外科クリニック前、豊橋信用金庫　東支店前）</v>
      </c>
      <c r="C27" s="47" t="s">
        <v>38</v>
      </c>
      <c r="D27" s="76">
        <v>62</v>
      </c>
      <c r="E27" s="82">
        <f t="shared" si="6"/>
        <v>0.92537313432835822</v>
      </c>
      <c r="F27" s="69">
        <v>67</v>
      </c>
      <c r="G27" s="66">
        <f t="shared" si="14"/>
        <v>0.8271604938271605</v>
      </c>
      <c r="H27" s="69">
        <v>81</v>
      </c>
      <c r="I27" s="66">
        <f t="shared" si="15"/>
        <v>0.81818181818181823</v>
      </c>
      <c r="J27" s="69">
        <v>99</v>
      </c>
      <c r="K27" s="66">
        <f t="shared" si="16"/>
        <v>1.5714285714285714</v>
      </c>
      <c r="L27" s="69">
        <v>63</v>
      </c>
      <c r="M27" s="66">
        <f t="shared" si="10"/>
        <v>0.92647058823529416</v>
      </c>
      <c r="N27" s="78">
        <v>68</v>
      </c>
      <c r="O27" s="79">
        <f t="shared" si="17"/>
        <v>1.2142857142857142</v>
      </c>
      <c r="P27" s="78">
        <v>56</v>
      </c>
      <c r="Q27" s="80">
        <f t="shared" si="18"/>
        <v>0.70886075949367089</v>
      </c>
      <c r="R27" s="14">
        <v>79</v>
      </c>
      <c r="S27" s="15">
        <f t="shared" si="18"/>
        <v>1</v>
      </c>
      <c r="T27" s="14">
        <v>79</v>
      </c>
      <c r="U27" s="39">
        <f t="shared" si="19"/>
        <v>1.58</v>
      </c>
      <c r="V27" s="16">
        <v>50</v>
      </c>
      <c r="W27" s="17">
        <v>0.68493150684931503</v>
      </c>
    </row>
    <row r="28" spans="1:23" ht="25.5" customHeight="1" x14ac:dyDescent="0.15">
      <c r="A28" s="12">
        <v>23</v>
      </c>
      <c r="B28" s="13" t="str">
        <f>[1]歩行者男年度別!B28</f>
        <v xml:space="preserve">  岩 田 町（岩田運動公園前）</v>
      </c>
      <c r="C28" s="47" t="s">
        <v>39</v>
      </c>
      <c r="D28" s="76">
        <v>35</v>
      </c>
      <c r="E28" s="83">
        <f t="shared" si="6"/>
        <v>1.1666666666666667</v>
      </c>
      <c r="F28" s="69">
        <v>30</v>
      </c>
      <c r="G28" s="66">
        <f t="shared" si="14"/>
        <v>1</v>
      </c>
      <c r="H28" s="69">
        <v>30</v>
      </c>
      <c r="I28" s="66">
        <f t="shared" si="15"/>
        <v>0.76923076923076927</v>
      </c>
      <c r="J28" s="69">
        <v>39</v>
      </c>
      <c r="K28" s="66">
        <f t="shared" si="16"/>
        <v>0.88636363636363635</v>
      </c>
      <c r="L28" s="69">
        <v>44</v>
      </c>
      <c r="M28" s="66">
        <f t="shared" si="10"/>
        <v>1.2222222222222223</v>
      </c>
      <c r="N28" s="78">
        <v>36</v>
      </c>
      <c r="O28" s="79">
        <f t="shared" si="17"/>
        <v>0.97297297297297303</v>
      </c>
      <c r="P28" s="78">
        <v>37</v>
      </c>
      <c r="Q28" s="80">
        <f t="shared" si="18"/>
        <v>0.84090909090909094</v>
      </c>
      <c r="R28" s="14">
        <v>44</v>
      </c>
      <c r="S28" s="15">
        <f t="shared" si="18"/>
        <v>0.97777777777777775</v>
      </c>
      <c r="T28" s="14">
        <v>45</v>
      </c>
      <c r="U28" s="39">
        <f t="shared" si="19"/>
        <v>1.3235294117647058</v>
      </c>
      <c r="V28" s="16">
        <v>34</v>
      </c>
      <c r="W28" s="17">
        <v>0.94444444444444442</v>
      </c>
    </row>
    <row r="29" spans="1:23" ht="25.5" customHeight="1" x14ac:dyDescent="0.15">
      <c r="A29" s="22">
        <v>24</v>
      </c>
      <c r="B29" s="13" t="str">
        <f>[1]歩行者男年度別!B29</f>
        <v xml:space="preserve">  豊橋商業高校前</v>
      </c>
      <c r="C29" s="47" t="s">
        <v>40</v>
      </c>
      <c r="D29" s="76">
        <v>222</v>
      </c>
      <c r="E29" s="83">
        <f t="shared" si="6"/>
        <v>1.0829268292682928</v>
      </c>
      <c r="F29" s="69">
        <v>205</v>
      </c>
      <c r="G29" s="66">
        <f t="shared" si="14"/>
        <v>0.94036697247706424</v>
      </c>
      <c r="H29" s="69">
        <v>218</v>
      </c>
      <c r="I29" s="66">
        <f t="shared" si="15"/>
        <v>1.1912568306010929</v>
      </c>
      <c r="J29" s="69">
        <v>183</v>
      </c>
      <c r="K29" s="66">
        <f t="shared" si="16"/>
        <v>0.84722222222222221</v>
      </c>
      <c r="L29" s="69">
        <v>216</v>
      </c>
      <c r="M29" s="66">
        <f t="shared" si="10"/>
        <v>1.0140845070422535</v>
      </c>
      <c r="N29" s="78">
        <v>213</v>
      </c>
      <c r="O29" s="79">
        <f t="shared" si="17"/>
        <v>1.0047169811320755</v>
      </c>
      <c r="P29" s="78">
        <v>212</v>
      </c>
      <c r="Q29" s="80">
        <f t="shared" si="18"/>
        <v>1.0047393364928909</v>
      </c>
      <c r="R29" s="14">
        <v>211</v>
      </c>
      <c r="S29" s="15">
        <f t="shared" si="18"/>
        <v>0.83399209486166004</v>
      </c>
      <c r="T29" s="14">
        <v>253</v>
      </c>
      <c r="U29" s="39">
        <f t="shared" si="19"/>
        <v>1.2341463414634146</v>
      </c>
      <c r="V29" s="16">
        <v>205</v>
      </c>
      <c r="W29" s="17">
        <v>1.1388888888888888</v>
      </c>
    </row>
    <row r="30" spans="1:23" ht="25.5" customHeight="1" x14ac:dyDescent="0.15">
      <c r="A30" s="12">
        <v>25</v>
      </c>
      <c r="B30" s="13" t="str">
        <f>[1]歩行者男年度別!B30</f>
        <v xml:space="preserve">  小 畷 町（お福餅前）</v>
      </c>
      <c r="C30" s="47" t="s">
        <v>41</v>
      </c>
      <c r="D30" s="76">
        <v>11</v>
      </c>
      <c r="E30" s="83">
        <f t="shared" si="6"/>
        <v>1</v>
      </c>
      <c r="F30" s="69">
        <v>11</v>
      </c>
      <c r="G30" s="66">
        <f t="shared" si="14"/>
        <v>0.91666666666666663</v>
      </c>
      <c r="H30" s="69">
        <v>12</v>
      </c>
      <c r="I30" s="66">
        <f t="shared" si="15"/>
        <v>0.8571428571428571</v>
      </c>
      <c r="J30" s="69">
        <v>14</v>
      </c>
      <c r="K30" s="66">
        <f t="shared" si="16"/>
        <v>2.8</v>
      </c>
      <c r="L30" s="69">
        <v>5</v>
      </c>
      <c r="M30" s="66">
        <f t="shared" si="10"/>
        <v>0.33333333333333331</v>
      </c>
      <c r="N30" s="78">
        <v>15</v>
      </c>
      <c r="O30" s="79">
        <f t="shared" si="17"/>
        <v>0.7142857142857143</v>
      </c>
      <c r="P30" s="78">
        <v>21</v>
      </c>
      <c r="Q30" s="80">
        <f t="shared" si="18"/>
        <v>1.3125</v>
      </c>
      <c r="R30" s="14">
        <v>16</v>
      </c>
      <c r="S30" s="15">
        <f t="shared" si="18"/>
        <v>0.53333333333333333</v>
      </c>
      <c r="T30" s="14">
        <v>30</v>
      </c>
      <c r="U30" s="39">
        <f t="shared" si="19"/>
        <v>4.2857142857142856</v>
      </c>
      <c r="V30" s="16">
        <v>7</v>
      </c>
      <c r="W30" s="17">
        <v>0.53846153846153844</v>
      </c>
    </row>
    <row r="31" spans="1:23" ht="25.5" customHeight="1" x14ac:dyDescent="0.15">
      <c r="A31" s="12">
        <v>27</v>
      </c>
      <c r="B31" s="13" t="str">
        <f>[1]歩行者男年度別!B31</f>
        <v xml:space="preserve">  大 山 塚（花田跨線橋）</v>
      </c>
      <c r="C31" s="47" t="s">
        <v>42</v>
      </c>
      <c r="D31" s="76">
        <v>101</v>
      </c>
      <c r="E31" s="81">
        <f t="shared" si="6"/>
        <v>1.0202020202020201</v>
      </c>
      <c r="F31" s="69">
        <v>99</v>
      </c>
      <c r="G31" s="66">
        <f t="shared" si="14"/>
        <v>0.95192307692307687</v>
      </c>
      <c r="H31" s="69">
        <v>104</v>
      </c>
      <c r="I31" s="66">
        <f t="shared" si="15"/>
        <v>0.9719626168224299</v>
      </c>
      <c r="J31" s="69">
        <v>107</v>
      </c>
      <c r="K31" s="66">
        <f t="shared" si="16"/>
        <v>0.78102189781021902</v>
      </c>
      <c r="L31" s="69">
        <v>137</v>
      </c>
      <c r="M31" s="66">
        <f t="shared" si="10"/>
        <v>1.4891304347826086</v>
      </c>
      <c r="N31" s="78">
        <v>92</v>
      </c>
      <c r="O31" s="79">
        <f t="shared" si="17"/>
        <v>0.94845360824742264</v>
      </c>
      <c r="P31" s="78">
        <v>97</v>
      </c>
      <c r="Q31" s="80">
        <f t="shared" si="18"/>
        <v>0.8584070796460177</v>
      </c>
      <c r="R31" s="14">
        <v>113</v>
      </c>
      <c r="S31" s="15">
        <f t="shared" si="18"/>
        <v>0.9826086956521739</v>
      </c>
      <c r="T31" s="14">
        <v>115</v>
      </c>
      <c r="U31" s="39">
        <f t="shared" si="19"/>
        <v>1.1057692307692308</v>
      </c>
      <c r="V31" s="16">
        <v>104</v>
      </c>
      <c r="W31" s="17">
        <v>0.87394957983193278</v>
      </c>
    </row>
    <row r="32" spans="1:23" ht="25.5" customHeight="1" x14ac:dyDescent="0.15">
      <c r="A32" s="22">
        <v>28</v>
      </c>
      <c r="B32" s="13" t="str">
        <f>[1]歩行者男年度別!B32</f>
        <v xml:space="preserve">  城 海 津（跨線橋）</v>
      </c>
      <c r="C32" s="47" t="s">
        <v>43</v>
      </c>
      <c r="D32" s="76">
        <v>12</v>
      </c>
      <c r="E32" s="82">
        <f t="shared" si="6"/>
        <v>0.54545454545454541</v>
      </c>
      <c r="F32" s="69">
        <v>22</v>
      </c>
      <c r="G32" s="66">
        <f t="shared" si="14"/>
        <v>0.95652173913043481</v>
      </c>
      <c r="H32" s="69">
        <v>23</v>
      </c>
      <c r="I32" s="66">
        <f t="shared" si="15"/>
        <v>1.0952380952380953</v>
      </c>
      <c r="J32" s="69">
        <v>21</v>
      </c>
      <c r="K32" s="66">
        <f t="shared" si="16"/>
        <v>1.05</v>
      </c>
      <c r="L32" s="69">
        <v>20</v>
      </c>
      <c r="M32" s="66">
        <f t="shared" si="10"/>
        <v>1.4285714285714286</v>
      </c>
      <c r="N32" s="78">
        <v>14</v>
      </c>
      <c r="O32" s="79">
        <f t="shared" si="17"/>
        <v>1</v>
      </c>
      <c r="P32" s="78">
        <v>14</v>
      </c>
      <c r="Q32" s="80">
        <f t="shared" si="18"/>
        <v>1.2727272727272727</v>
      </c>
      <c r="R32" s="14">
        <v>11</v>
      </c>
      <c r="S32" s="15">
        <f t="shared" si="18"/>
        <v>0.57894736842105265</v>
      </c>
      <c r="T32" s="14">
        <v>19</v>
      </c>
      <c r="U32" s="39">
        <f t="shared" si="19"/>
        <v>1.1176470588235294</v>
      </c>
      <c r="V32" s="16">
        <v>17</v>
      </c>
      <c r="W32" s="17">
        <v>1</v>
      </c>
    </row>
    <row r="33" spans="1:23" ht="25.5" customHeight="1" x14ac:dyDescent="0.15">
      <c r="A33" s="12">
        <v>29</v>
      </c>
      <c r="B33" s="13" t="str">
        <f>[1]歩行者男年度別!B33</f>
        <v xml:space="preserve">  下 地 町（ヤマサちくわ前）</v>
      </c>
      <c r="C33" s="47" t="s">
        <v>44</v>
      </c>
      <c r="D33" s="76">
        <v>53</v>
      </c>
      <c r="E33" s="81">
        <f t="shared" si="6"/>
        <v>1.5588235294117647</v>
      </c>
      <c r="F33" s="69">
        <v>34</v>
      </c>
      <c r="G33" s="66">
        <f t="shared" si="14"/>
        <v>0.55737704918032782</v>
      </c>
      <c r="H33" s="69">
        <v>61</v>
      </c>
      <c r="I33" s="66">
        <f t="shared" si="15"/>
        <v>1.3863636363636365</v>
      </c>
      <c r="J33" s="69">
        <v>44</v>
      </c>
      <c r="K33" s="66">
        <f t="shared" si="16"/>
        <v>0.77192982456140347</v>
      </c>
      <c r="L33" s="69">
        <v>57</v>
      </c>
      <c r="M33" s="66">
        <f t="shared" si="10"/>
        <v>2.1111111111111112</v>
      </c>
      <c r="N33" s="78">
        <v>27</v>
      </c>
      <c r="O33" s="79">
        <f t="shared" si="17"/>
        <v>1.35</v>
      </c>
      <c r="P33" s="78">
        <v>20</v>
      </c>
      <c r="Q33" s="80">
        <f t="shared" si="18"/>
        <v>0.35087719298245612</v>
      </c>
      <c r="R33" s="14">
        <v>57</v>
      </c>
      <c r="S33" s="15">
        <f t="shared" si="18"/>
        <v>1.3255813953488371</v>
      </c>
      <c r="T33" s="14">
        <v>43</v>
      </c>
      <c r="U33" s="39">
        <f t="shared" si="19"/>
        <v>0.71666666666666667</v>
      </c>
      <c r="V33" s="16">
        <v>60</v>
      </c>
      <c r="W33" s="17">
        <v>1.7142857142857142</v>
      </c>
    </row>
    <row r="34" spans="1:23" ht="25.5" customHeight="1" x14ac:dyDescent="0.15">
      <c r="A34" s="22">
        <v>30</v>
      </c>
      <c r="B34" s="13" t="str">
        <f>[1]歩行者男年度別!B34</f>
        <v xml:space="preserve">  白 河 町（サーラ前）</v>
      </c>
      <c r="C34" s="47" t="s">
        <v>45</v>
      </c>
      <c r="D34" s="76">
        <v>98</v>
      </c>
      <c r="E34" s="82">
        <f t="shared" si="6"/>
        <v>1.3066666666666666</v>
      </c>
      <c r="F34" s="69">
        <v>75</v>
      </c>
      <c r="G34" s="66">
        <f t="shared" si="14"/>
        <v>0.97402597402597402</v>
      </c>
      <c r="H34" s="69">
        <v>77</v>
      </c>
      <c r="I34" s="66">
        <f t="shared" si="15"/>
        <v>0.7857142857142857</v>
      </c>
      <c r="J34" s="69">
        <v>98</v>
      </c>
      <c r="K34" s="66">
        <f t="shared" si="16"/>
        <v>0.83050847457627119</v>
      </c>
      <c r="L34" s="69">
        <v>118</v>
      </c>
      <c r="M34" s="66">
        <f t="shared" si="10"/>
        <v>2.5106382978723403</v>
      </c>
      <c r="N34" s="78">
        <v>47</v>
      </c>
      <c r="O34" s="79">
        <f t="shared" si="17"/>
        <v>1</v>
      </c>
      <c r="P34" s="78">
        <v>47</v>
      </c>
      <c r="Q34" s="80">
        <f t="shared" si="18"/>
        <v>1</v>
      </c>
      <c r="R34" s="14">
        <v>47</v>
      </c>
      <c r="S34" s="15">
        <f t="shared" si="18"/>
        <v>1.3823529411764706</v>
      </c>
      <c r="T34" s="14">
        <v>34</v>
      </c>
      <c r="U34" s="39">
        <f t="shared" si="19"/>
        <v>0.68</v>
      </c>
      <c r="V34" s="16">
        <v>50</v>
      </c>
      <c r="W34" s="17">
        <v>1.1363636363636365</v>
      </c>
    </row>
    <row r="35" spans="1:23" ht="25.5" customHeight="1" x14ac:dyDescent="0.15">
      <c r="A35" s="12">
        <v>31</v>
      </c>
      <c r="B35" s="13" t="str">
        <f>[1]歩行者男年度別!B35</f>
        <v xml:space="preserve">  豊橋環状線（豊橋信用金庫　西支店前）</v>
      </c>
      <c r="C35" s="47" t="s">
        <v>46</v>
      </c>
      <c r="D35" s="76">
        <v>14</v>
      </c>
      <c r="E35" s="83">
        <f t="shared" si="6"/>
        <v>0.875</v>
      </c>
      <c r="F35" s="69">
        <v>16</v>
      </c>
      <c r="G35" s="66">
        <f t="shared" si="14"/>
        <v>0.94117647058823528</v>
      </c>
      <c r="H35" s="69">
        <v>17</v>
      </c>
      <c r="I35" s="66">
        <f t="shared" si="15"/>
        <v>1.0625</v>
      </c>
      <c r="J35" s="69">
        <v>16</v>
      </c>
      <c r="K35" s="66">
        <f t="shared" si="16"/>
        <v>0.69565217391304346</v>
      </c>
      <c r="L35" s="69">
        <v>23</v>
      </c>
      <c r="M35" s="66">
        <f t="shared" si="10"/>
        <v>1.3529411764705883</v>
      </c>
      <c r="N35" s="78">
        <v>17</v>
      </c>
      <c r="O35" s="79">
        <f t="shared" si="17"/>
        <v>0.85</v>
      </c>
      <c r="P35" s="78">
        <v>20</v>
      </c>
      <c r="Q35" s="80">
        <f t="shared" si="18"/>
        <v>1.25</v>
      </c>
      <c r="R35" s="14">
        <v>16</v>
      </c>
      <c r="S35" s="15">
        <f t="shared" si="18"/>
        <v>0.94117647058823528</v>
      </c>
      <c r="T35" s="14">
        <v>17</v>
      </c>
      <c r="U35" s="39">
        <f t="shared" si="19"/>
        <v>0.51515151515151514</v>
      </c>
      <c r="V35" s="16">
        <v>33</v>
      </c>
      <c r="W35" s="17">
        <v>1.1000000000000001</v>
      </c>
    </row>
    <row r="36" spans="1:23" ht="25.5" customHeight="1" thickBot="1" x14ac:dyDescent="0.2">
      <c r="A36" s="24">
        <v>37</v>
      </c>
      <c r="B36" s="25" t="str">
        <f>[1]歩行者男年度別!B36</f>
        <v>　広小路通３丁目（はんこやカワイ前）</v>
      </c>
      <c r="C36" s="48" t="s">
        <v>31</v>
      </c>
      <c r="D36" s="84">
        <v>6</v>
      </c>
      <c r="E36" s="85">
        <f t="shared" si="6"/>
        <v>0.75</v>
      </c>
      <c r="F36" s="69">
        <v>8</v>
      </c>
      <c r="G36" s="66">
        <f t="shared" si="14"/>
        <v>1.3333333333333333</v>
      </c>
      <c r="H36" s="69">
        <v>6</v>
      </c>
      <c r="I36" s="66">
        <f t="shared" si="15"/>
        <v>2</v>
      </c>
      <c r="J36" s="69">
        <v>3</v>
      </c>
      <c r="K36" s="66">
        <f t="shared" si="16"/>
        <v>0.42857142857142855</v>
      </c>
      <c r="L36" s="69">
        <v>7</v>
      </c>
      <c r="M36" s="66">
        <f t="shared" si="10"/>
        <v>1.75</v>
      </c>
      <c r="N36" s="86">
        <v>4</v>
      </c>
      <c r="O36" s="87">
        <f t="shared" si="17"/>
        <v>1.3333333333333333</v>
      </c>
      <c r="P36" s="86">
        <v>3</v>
      </c>
      <c r="Q36" s="88">
        <f t="shared" si="18"/>
        <v>0.6</v>
      </c>
      <c r="R36" s="26">
        <v>5</v>
      </c>
      <c r="S36" s="27">
        <f t="shared" si="18"/>
        <v>1.6666666666666667</v>
      </c>
      <c r="T36" s="26">
        <v>3</v>
      </c>
      <c r="U36" s="41">
        <f t="shared" si="19"/>
        <v>1</v>
      </c>
      <c r="V36" s="28">
        <v>3</v>
      </c>
      <c r="W36" s="29">
        <v>1</v>
      </c>
    </row>
    <row r="37" spans="1:23" s="35" customFormat="1" ht="25.5" customHeight="1" thickBot="1" x14ac:dyDescent="0.2">
      <c r="A37" s="58"/>
      <c r="B37" s="58"/>
      <c r="C37" s="30" t="s">
        <v>47</v>
      </c>
      <c r="D37" s="89">
        <f>SUM(D5:D36)</f>
        <v>2190</v>
      </c>
      <c r="E37" s="90"/>
      <c r="F37" s="89">
        <f>SUM(F5:F36)</f>
        <v>2115</v>
      </c>
      <c r="G37" s="91"/>
      <c r="H37" s="89">
        <f>SUM(H5:H36)</f>
        <v>2358</v>
      </c>
      <c r="I37" s="91"/>
      <c r="J37" s="89">
        <f>SUM(J5:J36)</f>
        <v>2235</v>
      </c>
      <c r="K37" s="91"/>
      <c r="L37" s="89">
        <f>SUM(L5:L36)</f>
        <v>2670</v>
      </c>
      <c r="M37" s="91"/>
      <c r="N37" s="31">
        <f>SUM(N5:N36)</f>
        <v>2145</v>
      </c>
      <c r="O37" s="92"/>
      <c r="P37" s="31">
        <f>SUM(P5:P36)</f>
        <v>2190</v>
      </c>
      <c r="Q37" s="93"/>
      <c r="R37" s="31">
        <f>SUM(R5:R36)</f>
        <v>2186</v>
      </c>
      <c r="S37" s="32"/>
      <c r="T37" s="31">
        <f>SUM(T5:T36)</f>
        <v>2310</v>
      </c>
      <c r="U37" s="42"/>
      <c r="V37" s="33">
        <f>SUM(V5:V36)</f>
        <v>2347</v>
      </c>
      <c r="W37" s="34"/>
    </row>
    <row r="38" spans="1:23" s="35" customFormat="1" ht="17.25" x14ac:dyDescent="0.15">
      <c r="A38"/>
      <c r="B38"/>
      <c r="C38"/>
      <c r="D38" s="51"/>
      <c r="E38"/>
      <c r="F38"/>
      <c r="G38"/>
      <c r="H38"/>
      <c r="I38"/>
      <c r="J38"/>
      <c r="K38"/>
      <c r="L38"/>
      <c r="M38"/>
      <c r="N38"/>
      <c r="O38"/>
      <c r="P38"/>
      <c r="Q38"/>
    </row>
  </sheetData>
  <dataConsolidate>
    <dataRefs count="1">
      <dataRef ref="F37:M37" sheet="バス年度別" r:id="rId1"/>
    </dataRefs>
  </dataConsolidate>
  <mergeCells count="13">
    <mergeCell ref="V3:W3"/>
    <mergeCell ref="D3:E3"/>
    <mergeCell ref="T3:U3"/>
    <mergeCell ref="N3:O3"/>
    <mergeCell ref="A37:B37"/>
    <mergeCell ref="B3:B4"/>
    <mergeCell ref="C3:C4"/>
    <mergeCell ref="P3:Q3"/>
    <mergeCell ref="R3:S3"/>
    <mergeCell ref="L3:M3"/>
    <mergeCell ref="J3:K3"/>
    <mergeCell ref="H3:I3"/>
    <mergeCell ref="F3:G3"/>
  </mergeCells>
  <phoneticPr fontId="3"/>
  <pageMargins left="0.6692913385826772" right="0.31496062992125984" top="0.6692913385826772" bottom="0.59055118110236227" header="0" footer="0"/>
  <pageSetup paperSize="9" scale="5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48</vt:lpstr>
      <vt:lpstr>'48'!Print_Area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2013-01-10T05:10:17Z</cp:lastPrinted>
  <dcterms:created xsi:type="dcterms:W3CDTF">2011-01-21T06:10:07Z</dcterms:created>
  <dcterms:modified xsi:type="dcterms:W3CDTF">2016-12-27T02:51:03Z</dcterms:modified>
</cp:coreProperties>
</file>